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906F2D92-2208-454C-AAD9-0FF965AA4248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2" l="1"/>
  <c r="C41" i="2"/>
  <c r="C40" i="2"/>
  <c r="C39" i="2"/>
  <c r="C38" i="2"/>
  <c r="C32" i="2"/>
  <c r="D42" i="2" s="1"/>
  <c r="C31" i="2"/>
  <c r="C34" i="2" s="1"/>
  <c r="C27" i="2"/>
  <c r="C24" i="2"/>
  <c r="C23" i="2"/>
  <c r="C22" i="2"/>
  <c r="C21" i="2"/>
  <c r="C20" i="2"/>
  <c r="D38" i="2" l="1"/>
  <c r="D41" i="2"/>
  <c r="E41" i="2" s="1"/>
  <c r="C25" i="2"/>
  <c r="C26" i="2" s="1"/>
  <c r="C33" i="2"/>
  <c r="E38" i="2"/>
  <c r="D39" i="2"/>
  <c r="E39" i="2" s="1"/>
  <c r="D40" i="2"/>
  <c r="E40" i="2" s="1"/>
  <c r="C28" i="2"/>
  <c r="E42" i="2"/>
</calcChain>
</file>

<file path=xl/sharedStrings.xml><?xml version="1.0" encoding="utf-8"?>
<sst xmlns="http://schemas.openxmlformats.org/spreadsheetml/2006/main" count="135" uniqueCount="104">
  <si>
    <t>DIVERSIFIKASI GLOBAL — 70/30 DOMESTIK-GLOBAL &amp; CURRENCY HEDGING</t>
  </si>
  <si>
    <t>Pertemuan 8 · Tambah 30% MSCI World ke portofolio BEI; return USD unhedged vs IDR-hedged</t>
  </si>
  <si>
    <t>RINGKASAN KONSEP</t>
  </si>
  <si>
    <t>Diversifikasi global bekerja karena korelasi BEI-MSCI World rendah (~0,4): return turun tipis, risiko turun banyak, Sharpe naik.</t>
  </si>
  <si>
    <t>Return investasi global dua komponen: return aset lokal x return valas — R_IDR = (1+R_USD)(1+R_valas) - 1.</t>
  </si>
  <si>
    <t>Hedged: R_IDR = R_USD - biaya hedge (~2%) — valas netral; menang saat rupiah menguat.</t>
  </si>
  <si>
    <t>Keputusan hedging tergantung view valas &amp; horizon; klien dengan beban USD (anak sekolah AS) punya natural hedge.</t>
  </si>
  <si>
    <t>CARA PAKAI WORKBOOK</t>
  </si>
  <si>
    <t>1. Ubah sel KUNING: E(R)/sigma domestik &amp; global, korelasi, Rf, return USD, perubahan valas, biaya hedge.</t>
  </si>
  <si>
    <t>2. Blok A = HDN-1 slide: portofolio 70% BEI + 30% MSCI World — E, sigma, Sharpe lama vs baru.</t>
  </si>
  <si>
    <t>3. Blok B = HDN-2 slide: S&amp;P 500 unhedged vs hedged saat USD menguat 5%.</t>
  </si>
  <si>
    <t>4. Blok C: skenario valas -10% s.d. +10% — kapan hedging menang.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</si>
  <si>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</si>
  <si>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</si>
  <si>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</si>
  <si>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</si>
  <si>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</si>
  <si>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</si>
  <si>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</si>
  <si>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</si>
  <si>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E(Rp) = 0,7x12 + 0,3x10 = 11,4%; sigma presisi = 17,7% (slide ~17%); Sharpe 0,24 -&gt; 0,26.</t>
  </si>
  <si>
    <t>HDN-2: unhedged = 1,1x1,05 - 1 = 15,5%; hedged = 10% - 2% = 8%; unhedged menang +7,5 ppt saat USD menguat.</t>
  </si>
  <si>
    <t>DIVERSIFIKASI GLOBAL &amp; HEDGING — LANGKAH DEMI LANGKAH</t>
  </si>
  <si>
    <t>E(R) &amp; sigma dalam POIN PERSEN · mirror HDN-1 &amp; HDN-2 Pertemuan 8</t>
  </si>
  <si>
    <t>Langkah / Variabel</t>
  </si>
  <si>
    <t>Nilai</t>
  </si>
  <si>
    <t>Satuan</t>
  </si>
  <si>
    <t>Rumus</t>
  </si>
  <si>
    <t>Catatan</t>
  </si>
  <si>
    <t>INPUT — UBAH SEL KUNING SAJA</t>
  </si>
  <si>
    <t>E(R) domestik (BEI)</t>
  </si>
  <si>
    <t>%/thn</t>
  </si>
  <si>
    <t>INPUT</t>
  </si>
  <si>
    <t>Baseline 100% domestik</t>
  </si>
  <si>
    <t>sigma domestik (BEI)</t>
  </si>
  <si>
    <t>E(R) global (MSCI World)</t>
  </si>
  <si>
    <t>Dalam USD</t>
  </si>
  <si>
    <t>sigma global (MSCI World)</t>
  </si>
  <si>
    <t>rho(BEI, MSCI) historis</t>
  </si>
  <si>
    <t>—</t>
  </si>
  <si>
    <t>Rendah</t>
  </si>
  <si>
    <t>Bobot domestik</t>
  </si>
  <si>
    <t>% portofolio</t>
  </si>
  <si>
    <t>Slide: 70%</t>
  </si>
  <si>
    <t>Risk-free Rf</t>
  </si>
  <si>
    <t>SUN 10 thn</t>
  </si>
  <si>
    <t>Return S&amp;P 500 (USD)</t>
  </si>
  <si>
    <t>1 tahun</t>
  </si>
  <si>
    <t>Perubahan USD vs IDR</t>
  </si>
  <si>
    <t>+5% = USD menguat (slide)</t>
  </si>
  <si>
    <t>Biaya hedge (forward 1 thn)</t>
  </si>
  <si>
    <t>~2%</t>
  </si>
  <si>
    <t>BLOK A · HDN-1: MANFAAT DIVERSIFIKASI GLOBAL — LANGKAH 1-7</t>
  </si>
  <si>
    <t>1. Bobot global</t>
  </si>
  <si>
    <t>'= 1-C13</t>
  </si>
  <si>
    <t>30%.</t>
  </si>
  <si>
    <t>2. E(Rp) = 0,7x12 + 0,3x10</t>
  </si>
  <si>
    <t>'= C13*C8+(1-C13)*C10</t>
  </si>
  <si>
    <t>8,4 + 3,0 = 11,4% (turun 0,6 ppt).</t>
  </si>
  <si>
    <t>3. Suku w_D^2 sigma_D^2</t>
  </si>
  <si>
    <t>%^2</t>
  </si>
  <si>
    <t>'= C13^2*C9^2</t>
  </si>
  <si>
    <t>237,16.</t>
  </si>
  <si>
    <t>4. Suku w_G^2 sigma_G^2</t>
  </si>
  <si>
    <t>'= (1-C13)^2*C11^2</t>
  </si>
  <si>
    <t>20,25.</t>
  </si>
  <si>
    <t>5. Suku kovarians 2 w_D w_G rho sigma_D sigma_G</t>
  </si>
  <si>
    <t>'= 2*C13*(1-C13)*C12*C9*C11</t>
  </si>
  <si>
    <t>55,44.</t>
  </si>
  <si>
    <t>6. sigma_p^2 total</t>
  </si>
  <si>
    <t>'= C22+C23+C24</t>
  </si>
  <si>
    <t>312,85 (slide ~289 — aproksimasi).</t>
  </si>
  <si>
    <t>7. sigma_p</t>
  </si>
  <si>
    <t>'= SQRT(C25)</t>
  </si>
  <si>
    <t>17,7% (slide ~17%) — turun 4,3 ppt dari 22%.</t>
  </si>
  <si>
    <t>8. Sharpe lama (100% domestik)</t>
  </si>
  <si>
    <t>'= (C8-C14)/C9</t>
  </si>
  <si>
    <t>(12-6,8)/22 = 0,24.</t>
  </si>
  <si>
    <t>9. Sharpe baru (70/30)</t>
  </si>
  <si>
    <t>'= (C21-C14)/C26</t>
  </si>
  <si>
    <t>(11,4-6,8)/17,7 = 0,26 (slide 0,27) — global diversification menang risk-adjusted.</t>
  </si>
  <si>
    <t>BLOK B · HDN-2: RETURN USD vs IDR-HEDGED — LANGKAH 1-6</t>
  </si>
  <si>
    <t>1. Unhedged = (1+R_USD)(1+R_valas) - 1</t>
  </si>
  <si>
    <t>'= (1+C15)*(1+C16)-1</t>
  </si>
  <si>
    <t>1,10 x 1,05 - 1 = 15,5%.</t>
  </si>
  <si>
    <t>2. Hedged = R_USD - biaya hedge</t>
  </si>
  <si>
    <t>'= C15-C17</t>
  </si>
  <si>
    <t>10% - 2% = 8%.</t>
  </si>
  <si>
    <t>3. Selisih unhedged - hedged</t>
  </si>
  <si>
    <t>ppt</t>
  </si>
  <si>
    <t>'= C31-C32</t>
  </si>
  <si>
    <t>+7,5 ppt — saat USD menguat, unhedged menang.</t>
  </si>
  <si>
    <t>4. Strategi pemenang (view valas ini)</t>
  </si>
  <si>
    <t>IF(...)</t>
  </si>
  <si>
    <t>Keputusan tergantung view valas &amp; horizon; long-term investor sering acceptable unhedged.</t>
  </si>
  <si>
    <t>BLOK C · SKENARIO PERUBAHAN VALAS</t>
  </si>
  <si>
    <t>Perubahan USD/IDR</t>
  </si>
  <si>
    <t>Unhedged</t>
  </si>
  <si>
    <t>Hedged</t>
  </si>
  <si>
    <t>Pemenang</t>
  </si>
  <si>
    <t>Rupiah menguat -&gt; hedged aman</t>
  </si>
  <si>
    <t>Netral</t>
  </si>
  <si>
    <t>Rupiah melemah -&gt; unhedged untung</t>
  </si>
  <si>
    <t>Baris valas adalah INPUT (kuning) — tambahkan skenario sendiri; formula unhedged otomatis mengikuti.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</si>
</sst>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&quot;%&quot;"/>
    <numFmt numFmtId="165" formatCode="0.0&quot;%&quot;"/>
    <numFmt numFmtId="166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9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4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9" t="s">
        <v>0</v>
      </c>
      <c r="C2" s="30"/>
    </row>
    <row r="3" spans="2:3" ht="20.100000000000001" customHeight="1" x14ac:dyDescent="0.25">
      <c r="B3" s="32" t="s">
        <v>1</v>
      </c>
      <c r="C3" s="30"/>
    </row>
    <row r="5" spans="2:3" x14ac:dyDescent="0.25">
      <c r="B5" s="31" t="s">
        <v>2</v>
      </c>
      <c r="C5" s="30"/>
    </row>
    <row r="6" spans="2:3" x14ac:dyDescent="0.25">
      <c r="B6" s="27" t="s">
        <v>3</v>
      </c>
      <c r="C6" s="28"/>
    </row>
    <row r="7" spans="2:3" x14ac:dyDescent="0.25">
      <c r="B7" s="27" t="s">
        <v>4</v>
      </c>
      <c r="C7" s="28"/>
    </row>
    <row r="8" spans="2:3" x14ac:dyDescent="0.25">
      <c r="B8" s="27" t="s">
        <v>5</v>
      </c>
      <c r="C8" s="28"/>
    </row>
    <row r="9" spans="2:3" x14ac:dyDescent="0.25">
      <c r="B9" s="27" t="s">
        <v>6</v>
      </c>
      <c r="C9" s="28"/>
    </row>
    <row r="11" spans="2:3" x14ac:dyDescent="0.25">
      <c r="B11" s="31" t="s">
        <v>7</v>
      </c>
      <c r="C11" s="30"/>
    </row>
    <row r="12" spans="2:3" x14ac:dyDescent="0.25">
      <c r="B12" s="27" t="s">
        <v>8</v>
      </c>
      <c r="C12" s="28"/>
    </row>
    <row r="13" spans="2:3" x14ac:dyDescent="0.25">
      <c r="B13" s="27" t="s">
        <v>9</v>
      </c>
      <c r="C13" s="28"/>
    </row>
    <row r="14" spans="2:3" x14ac:dyDescent="0.25">
      <c r="B14" s="27" t="s">
        <v>10</v>
      </c>
      <c r="C14" s="28"/>
    </row>
    <row r="15" spans="2:3" x14ac:dyDescent="0.25">
      <c r="B15" s="27" t="s">
        <v>11</v>
      </c>
      <c r="C15" s="28"/>
    </row>
    <row r="17" spans="2:3" x14ac:dyDescent="0.25">
      <c r="B17" s="31" t="s">
        <v>12</v>
      </c>
      <c r="C17" s="30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31" t="s">
        <v>19</v>
      </c>
      <c r="C22" s="30"/>
    </row>
    <row r="23" spans="2:3" x14ac:dyDescent="0.25">
      <c r="B23" s="27" t="s">
        <v>20</v>
      </c>
      <c r="C23" s="28"/>
    </row>
    <row r="24" spans="2:3" x14ac:dyDescent="0.25">
      <c r="B24" s="27" t="s">
        <v>21</v>
      </c>
      <c r="C24" s="28"/>
    </row>
  </sheetData>
  <mergeCells count="16">
    <mergeCell ref="B13:C13"/>
    <mergeCell ref="B6:C6"/>
    <mergeCell ref="B24:C24"/>
    <mergeCell ref="B2:C2"/>
    <mergeCell ref="B15:C15"/>
    <mergeCell ref="B7:C7"/>
    <mergeCell ref="B11:C11"/>
    <mergeCell ref="B3:C3"/>
    <mergeCell ref="B5:C5"/>
    <mergeCell ref="B23:C23"/>
    <mergeCell ref="B22:C22"/>
    <mergeCell ref="B14:C14"/>
    <mergeCell ref="B17:C17"/>
    <mergeCell ref="B9:C9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9" t="s">
        <v>22</v>
      </c>
      <c r="C2" s="30"/>
      <c r="D2" s="30"/>
      <c r="E2" s="30"/>
      <c r="F2" s="30"/>
    </row>
    <row r="3" spans="2:6" x14ac:dyDescent="0.25">
      <c r="B3" s="32" t="s">
        <v>23</v>
      </c>
      <c r="C3" s="30"/>
      <c r="D3" s="30"/>
      <c r="E3" s="30"/>
      <c r="F3" s="30"/>
    </row>
    <row r="5" spans="2:6" ht="21.95" customHeight="1" x14ac:dyDescent="0.25"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</row>
    <row r="7" spans="2:6" ht="20.100000000000001" customHeight="1" x14ac:dyDescent="0.25">
      <c r="B7" s="31" t="s">
        <v>29</v>
      </c>
      <c r="C7" s="30"/>
      <c r="D7" s="30"/>
      <c r="E7" s="30"/>
      <c r="F7" s="30"/>
    </row>
    <row r="8" spans="2:6" x14ac:dyDescent="0.25">
      <c r="B8" s="2" t="s">
        <v>30</v>
      </c>
      <c r="C8" s="6">
        <v>12</v>
      </c>
      <c r="D8" s="7" t="s">
        <v>31</v>
      </c>
      <c r="E8" s="8" t="s">
        <v>32</v>
      </c>
      <c r="F8" s="9" t="s">
        <v>33</v>
      </c>
    </row>
    <row r="9" spans="2:6" x14ac:dyDescent="0.25">
      <c r="B9" s="2" t="s">
        <v>34</v>
      </c>
      <c r="C9" s="6">
        <v>22</v>
      </c>
      <c r="D9" s="7" t="s">
        <v>31</v>
      </c>
      <c r="E9" s="8" t="s">
        <v>32</v>
      </c>
      <c r="F9" s="9"/>
    </row>
    <row r="10" spans="2:6" x14ac:dyDescent="0.25">
      <c r="B10" s="2" t="s">
        <v>35</v>
      </c>
      <c r="C10" s="6">
        <v>10</v>
      </c>
      <c r="D10" s="7" t="s">
        <v>31</v>
      </c>
      <c r="E10" s="8" t="s">
        <v>32</v>
      </c>
      <c r="F10" s="9" t="s">
        <v>36</v>
      </c>
    </row>
    <row r="11" spans="2:6" x14ac:dyDescent="0.25">
      <c r="B11" s="2" t="s">
        <v>37</v>
      </c>
      <c r="C11" s="6">
        <v>15</v>
      </c>
      <c r="D11" s="7" t="s">
        <v>31</v>
      </c>
      <c r="E11" s="8" t="s">
        <v>32</v>
      </c>
      <c r="F11" s="9" t="s">
        <v>36</v>
      </c>
    </row>
    <row r="12" spans="2:6" x14ac:dyDescent="0.25">
      <c r="B12" s="2" t="s">
        <v>38</v>
      </c>
      <c r="C12" s="10">
        <v>0.4</v>
      </c>
      <c r="D12" s="7" t="s">
        <v>39</v>
      </c>
      <c r="E12" s="8" t="s">
        <v>32</v>
      </c>
      <c r="F12" s="9" t="s">
        <v>40</v>
      </c>
    </row>
    <row r="13" spans="2:6" x14ac:dyDescent="0.25">
      <c r="B13" s="2" t="s">
        <v>41</v>
      </c>
      <c r="C13" s="11">
        <v>0.7</v>
      </c>
      <c r="D13" s="7" t="s">
        <v>42</v>
      </c>
      <c r="E13" s="8" t="s">
        <v>32</v>
      </c>
      <c r="F13" s="9" t="s">
        <v>43</v>
      </c>
    </row>
    <row r="14" spans="2:6" x14ac:dyDescent="0.25">
      <c r="B14" s="2" t="s">
        <v>44</v>
      </c>
      <c r="C14" s="12">
        <v>6.8</v>
      </c>
      <c r="D14" s="7" t="s">
        <v>31</v>
      </c>
      <c r="E14" s="8" t="s">
        <v>32</v>
      </c>
      <c r="F14" s="9" t="s">
        <v>45</v>
      </c>
    </row>
    <row r="15" spans="2:6" x14ac:dyDescent="0.25">
      <c r="B15" s="2" t="s">
        <v>46</v>
      </c>
      <c r="C15" s="13">
        <v>0.1</v>
      </c>
      <c r="D15" s="7" t="s">
        <v>31</v>
      </c>
      <c r="E15" s="8" t="s">
        <v>32</v>
      </c>
      <c r="F15" s="9" t="s">
        <v>47</v>
      </c>
    </row>
    <row r="16" spans="2:6" x14ac:dyDescent="0.25">
      <c r="B16" s="2" t="s">
        <v>48</v>
      </c>
      <c r="C16" s="13">
        <v>0.05</v>
      </c>
      <c r="D16" s="7" t="s">
        <v>31</v>
      </c>
      <c r="E16" s="8" t="s">
        <v>32</v>
      </c>
      <c r="F16" s="9" t="s">
        <v>49</v>
      </c>
    </row>
    <row r="17" spans="2:6" x14ac:dyDescent="0.25">
      <c r="B17" s="2" t="s">
        <v>50</v>
      </c>
      <c r="C17" s="13">
        <v>0.02</v>
      </c>
      <c r="D17" s="7" t="s">
        <v>31</v>
      </c>
      <c r="E17" s="8" t="s">
        <v>32</v>
      </c>
      <c r="F17" s="9" t="s">
        <v>51</v>
      </c>
    </row>
    <row r="19" spans="2:6" ht="20.100000000000001" customHeight="1" x14ac:dyDescent="0.25">
      <c r="B19" s="31" t="s">
        <v>52</v>
      </c>
      <c r="C19" s="30"/>
      <c r="D19" s="30"/>
      <c r="E19" s="30"/>
      <c r="F19" s="30"/>
    </row>
    <row r="20" spans="2:6" x14ac:dyDescent="0.25">
      <c r="B20" s="2" t="s">
        <v>53</v>
      </c>
      <c r="C20" s="14">
        <f>1-C13</f>
        <v>0.30000000000000004</v>
      </c>
      <c r="D20" s="7" t="s">
        <v>42</v>
      </c>
      <c r="E20" s="15" t="s">
        <v>54</v>
      </c>
      <c r="F20" s="9" t="s">
        <v>55</v>
      </c>
    </row>
    <row r="21" spans="2:6" x14ac:dyDescent="0.25">
      <c r="B21" s="2" t="s">
        <v>56</v>
      </c>
      <c r="C21" s="16">
        <f>C13*C8+(1-C13)*C10</f>
        <v>11.399999999999999</v>
      </c>
      <c r="D21" s="7" t="s">
        <v>31</v>
      </c>
      <c r="E21" s="15" t="s">
        <v>57</v>
      </c>
      <c r="F21" s="9" t="s">
        <v>58</v>
      </c>
    </row>
    <row r="22" spans="2:6" x14ac:dyDescent="0.25">
      <c r="B22" s="2" t="s">
        <v>59</v>
      </c>
      <c r="C22" s="17">
        <f>C13^2*C9^2</f>
        <v>237.15999999999997</v>
      </c>
      <c r="D22" s="7" t="s">
        <v>60</v>
      </c>
      <c r="E22" s="15" t="s">
        <v>61</v>
      </c>
      <c r="F22" s="9" t="s">
        <v>62</v>
      </c>
    </row>
    <row r="23" spans="2:6" x14ac:dyDescent="0.25">
      <c r="B23" s="2" t="s">
        <v>63</v>
      </c>
      <c r="C23" s="17">
        <f>(1-C13)^2*C11^2</f>
        <v>20.250000000000007</v>
      </c>
      <c r="D23" s="7" t="s">
        <v>60</v>
      </c>
      <c r="E23" s="15" t="s">
        <v>64</v>
      </c>
      <c r="F23" s="9" t="s">
        <v>65</v>
      </c>
    </row>
    <row r="24" spans="2:6" ht="30" x14ac:dyDescent="0.25">
      <c r="B24" s="2" t="s">
        <v>66</v>
      </c>
      <c r="C24" s="17">
        <f>2*C13*(1-C13)*C12*C9*C11</f>
        <v>55.440000000000012</v>
      </c>
      <c r="D24" s="7" t="s">
        <v>60</v>
      </c>
      <c r="E24" s="15" t="s">
        <v>67</v>
      </c>
      <c r="F24" s="9" t="s">
        <v>68</v>
      </c>
    </row>
    <row r="25" spans="2:6" x14ac:dyDescent="0.25">
      <c r="B25" s="2" t="s">
        <v>69</v>
      </c>
      <c r="C25" s="17">
        <f>C22+C23+C24</f>
        <v>312.84999999999997</v>
      </c>
      <c r="D25" s="7" t="s">
        <v>60</v>
      </c>
      <c r="E25" s="15" t="s">
        <v>70</v>
      </c>
      <c r="F25" s="9" t="s">
        <v>71</v>
      </c>
    </row>
    <row r="26" spans="2:6" x14ac:dyDescent="0.25">
      <c r="B26" s="5" t="s">
        <v>72</v>
      </c>
      <c r="C26" s="18">
        <f>SQRT(C25)</f>
        <v>17.687566254292872</v>
      </c>
      <c r="D26" s="19" t="s">
        <v>31</v>
      </c>
      <c r="E26" s="20" t="s">
        <v>73</v>
      </c>
      <c r="F26" s="20" t="s">
        <v>74</v>
      </c>
    </row>
    <row r="27" spans="2:6" x14ac:dyDescent="0.25">
      <c r="B27" s="2" t="s">
        <v>75</v>
      </c>
      <c r="C27" s="21">
        <f>(C8-C14)/C9</f>
        <v>0.23636363636363636</v>
      </c>
      <c r="D27" s="7" t="s">
        <v>39</v>
      </c>
      <c r="E27" s="15" t="s">
        <v>76</v>
      </c>
      <c r="F27" s="9" t="s">
        <v>77</v>
      </c>
    </row>
    <row r="28" spans="2:6" ht="25.5" x14ac:dyDescent="0.25">
      <c r="B28" s="5" t="s">
        <v>78</v>
      </c>
      <c r="C28" s="22">
        <f>(C21-C14)/C26</f>
        <v>0.26006969720232442</v>
      </c>
      <c r="D28" s="19" t="s">
        <v>39</v>
      </c>
      <c r="E28" s="20" t="s">
        <v>79</v>
      </c>
      <c r="F28" s="20" t="s">
        <v>80</v>
      </c>
    </row>
    <row r="30" spans="2:6" ht="20.100000000000001" customHeight="1" x14ac:dyDescent="0.25">
      <c r="B30" s="31" t="s">
        <v>81</v>
      </c>
      <c r="C30" s="30"/>
      <c r="D30" s="30"/>
      <c r="E30" s="30"/>
      <c r="F30" s="30"/>
    </row>
    <row r="31" spans="2:6" x14ac:dyDescent="0.25">
      <c r="B31" s="2" t="s">
        <v>82</v>
      </c>
      <c r="C31" s="23">
        <f>(1+C15)*(1+C16)-1</f>
        <v>0.15500000000000025</v>
      </c>
      <c r="D31" s="7" t="s">
        <v>31</v>
      </c>
      <c r="E31" s="15" t="s">
        <v>83</v>
      </c>
      <c r="F31" s="9" t="s">
        <v>84</v>
      </c>
    </row>
    <row r="32" spans="2:6" x14ac:dyDescent="0.25">
      <c r="B32" s="2" t="s">
        <v>85</v>
      </c>
      <c r="C32" s="23">
        <f>C15-C17</f>
        <v>0.08</v>
      </c>
      <c r="D32" s="7" t="s">
        <v>31</v>
      </c>
      <c r="E32" s="15" t="s">
        <v>86</v>
      </c>
      <c r="F32" s="9" t="s">
        <v>87</v>
      </c>
    </row>
    <row r="33" spans="2:6" x14ac:dyDescent="0.25">
      <c r="B33" s="5" t="s">
        <v>88</v>
      </c>
      <c r="C33" s="24">
        <f>C31-C32</f>
        <v>7.5000000000000247E-2</v>
      </c>
      <c r="D33" s="19" t="s">
        <v>89</v>
      </c>
      <c r="E33" s="20" t="s">
        <v>90</v>
      </c>
      <c r="F33" s="20" t="s">
        <v>91</v>
      </c>
    </row>
    <row r="34" spans="2:6" ht="25.5" x14ac:dyDescent="0.25">
      <c r="B34" s="5" t="s">
        <v>92</v>
      </c>
      <c r="C34" s="25" t="str">
        <f>IF(C31&gt;C32,"UNHEDGED menang (USD menguat)","HEDGED menang (USD melemah)")</f>
        <v>UNHEDGED menang (USD menguat)</v>
      </c>
      <c r="D34" s="19" t="s">
        <v>39</v>
      </c>
      <c r="E34" s="20" t="s">
        <v>93</v>
      </c>
      <c r="F34" s="20" t="s">
        <v>94</v>
      </c>
    </row>
    <row r="36" spans="2:6" ht="20.100000000000001" customHeight="1" x14ac:dyDescent="0.25">
      <c r="B36" s="31" t="s">
        <v>95</v>
      </c>
      <c r="C36" s="30"/>
      <c r="D36" s="30"/>
      <c r="E36" s="30"/>
      <c r="F36" s="30"/>
    </row>
    <row r="37" spans="2:6" ht="20.100000000000001" customHeight="1" x14ac:dyDescent="0.25">
      <c r="B37" s="1" t="s">
        <v>96</v>
      </c>
      <c r="C37" s="1" t="s">
        <v>97</v>
      </c>
      <c r="D37" s="1" t="s">
        <v>98</v>
      </c>
      <c r="E37" s="1" t="s">
        <v>99</v>
      </c>
      <c r="F37" s="1" t="s">
        <v>28</v>
      </c>
    </row>
    <row r="38" spans="2:6" x14ac:dyDescent="0.25">
      <c r="B38" s="13">
        <v>-0.1</v>
      </c>
      <c r="C38" s="23">
        <f>(1+C15)*(1+B38)-1</f>
        <v>-9.9999999999998979E-3</v>
      </c>
      <c r="D38" s="23">
        <f>C32</f>
        <v>0.08</v>
      </c>
      <c r="E38" s="26" t="str">
        <f>IF(C38&gt;D38,"Unhedged","Hedged")</f>
        <v>Hedged</v>
      </c>
      <c r="F38" s="9" t="s">
        <v>100</v>
      </c>
    </row>
    <row r="39" spans="2:6" x14ac:dyDescent="0.25">
      <c r="B39" s="13">
        <v>-0.05</v>
      </c>
      <c r="C39" s="23">
        <f>(1+C15)*(1+B39)-1</f>
        <v>4.4999999999999929E-2</v>
      </c>
      <c r="D39" s="23">
        <f>C32</f>
        <v>0.08</v>
      </c>
      <c r="E39" s="26" t="str">
        <f>IF(C39&gt;D39,"Unhedged","Hedged")</f>
        <v>Hedged</v>
      </c>
      <c r="F39" s="9" t="s">
        <v>100</v>
      </c>
    </row>
    <row r="40" spans="2:6" x14ac:dyDescent="0.25">
      <c r="B40" s="13">
        <v>0</v>
      </c>
      <c r="C40" s="23">
        <f>(1+C15)*(1+B40)-1</f>
        <v>0.10000000000000009</v>
      </c>
      <c r="D40" s="23">
        <f>C32</f>
        <v>0.08</v>
      </c>
      <c r="E40" s="26" t="str">
        <f>IF(C40&gt;D40,"Unhedged","Hedged")</f>
        <v>Unhedged</v>
      </c>
      <c r="F40" s="9" t="s">
        <v>101</v>
      </c>
    </row>
    <row r="41" spans="2:6" x14ac:dyDescent="0.25">
      <c r="B41" s="13">
        <v>0.05</v>
      </c>
      <c r="C41" s="23">
        <f>(1+C15)*(1+B41)-1</f>
        <v>0.15500000000000025</v>
      </c>
      <c r="D41" s="23">
        <f>C32</f>
        <v>0.08</v>
      </c>
      <c r="E41" s="26" t="str">
        <f>IF(C41&gt;D41,"Unhedged","Hedged")</f>
        <v>Unhedged</v>
      </c>
      <c r="F41" s="9" t="s">
        <v>102</v>
      </c>
    </row>
    <row r="42" spans="2:6" x14ac:dyDescent="0.25">
      <c r="B42" s="13">
        <v>0.1</v>
      </c>
      <c r="C42" s="23">
        <f>(1+C15)*(1+B42)-1</f>
        <v>0.21000000000000019</v>
      </c>
      <c r="D42" s="23">
        <f>C32</f>
        <v>0.08</v>
      </c>
      <c r="E42" s="26" t="str">
        <f>IF(C42&gt;D42,"Unhedged","Hedged")</f>
        <v>Unhedged</v>
      </c>
      <c r="F42" s="9" t="s">
        <v>102</v>
      </c>
    </row>
    <row r="43" spans="2:6" x14ac:dyDescent="0.25">
      <c r="B43" s="33" t="s">
        <v>103</v>
      </c>
      <c r="C43" s="30"/>
      <c r="D43" s="30"/>
      <c r="E43" s="30"/>
      <c r="F43" s="30"/>
    </row>
  </sheetData>
  <mergeCells count="7">
    <mergeCell ref="B30:F30"/>
    <mergeCell ref="B43:F43"/>
    <mergeCell ref="B7:F7"/>
    <mergeCell ref="B2:F2"/>
    <mergeCell ref="B3:F3"/>
    <mergeCell ref="B19:F19"/>
    <mergeCell ref="B36:F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2026-08-14T17:26:25Z</dcterms:modified>
</cp:coreProperties>
</file>