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83B7FF22-4115-4CE6-A8E3-1150FC4CE01F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2" l="1"/>
  <c r="C50" i="2"/>
  <c r="C51" i="2" s="1"/>
  <c r="C53" i="2" s="1"/>
  <c r="C49" i="2"/>
  <c r="E43" i="2"/>
  <c r="C31" i="2"/>
  <c r="C29" i="2"/>
  <c r="C28" i="2"/>
  <c r="E36" i="2" s="1"/>
  <c r="C27" i="2"/>
  <c r="D42" i="2" s="1"/>
  <c r="C26" i="2"/>
  <c r="C37" i="2" s="1"/>
  <c r="D37" i="2" l="1"/>
  <c r="E37" i="2"/>
  <c r="D38" i="2"/>
  <c r="E42" i="2"/>
  <c r="D43" i="2"/>
  <c r="E45" i="2"/>
  <c r="C38" i="2"/>
  <c r="C35" i="2"/>
  <c r="C43" i="2"/>
  <c r="E38" i="2"/>
  <c r="C44" i="2"/>
  <c r="D39" i="2"/>
  <c r="E44" i="2"/>
  <c r="C30" i="2"/>
  <c r="E39" i="2"/>
  <c r="C45" i="2"/>
  <c r="D45" i="2"/>
  <c r="C36" i="2"/>
  <c r="D41" i="2"/>
  <c r="D36" i="2"/>
  <c r="E41" i="2"/>
  <c r="C39" i="2"/>
  <c r="D44" i="2"/>
  <c r="C40" i="2"/>
  <c r="D40" i="2"/>
  <c r="D35" i="2"/>
  <c r="E40" i="2"/>
  <c r="E35" i="2"/>
  <c r="C41" i="2"/>
  <c r="C42" i="2"/>
  <c r="C46" i="2" l="1"/>
</calcChain>
</file>

<file path=xl/sharedStrings.xml><?xml version="1.0" encoding="utf-8"?>
<sst xmlns="http://schemas.openxmlformats.org/spreadsheetml/2006/main" count="149" uniqueCount="110">
  <si>
    <t>AFTER-TAX RETURN — PAJAK, TEY &amp; TAX-LOSS HARVESTING</t>
  </si>
  <si>
    <t>Pertemuan 7 · Hanya after-tax return yang masuk kantong klien: R_at = R_gross x (1 - t)</t>
  </si>
  <si>
    <t>RINGKASAN KONSEP</t>
  </si>
  <si>
    <t>Tarif PPh final berbeda per instrumen: dividen saham 10% · bunga deposito 20% · kupon SBN ritel 10% · capital gain saham BEI hanya final 0,1% nilai transaksi.</t>
  </si>
  <si>
    <t>Tax-Equivalent Yield (TEY) = yield pajak-rendah / (1 - t pembanding) untuk komparasi adil antar tarif.</t>
  </si>
  <si>
    <t>Akumulasi after-tax: W_t = W0 x (1 + R_gross(1-t))^t — beda tarif terlihat makin besar saat compounding.</t>
  </si>
  <si>
    <t>Tax-loss harvesting: offset loss realized terhadap gain -&gt; PPh turun sebesar t x min(L, G).</t>
  </si>
  <si>
    <t>CARA PAKAI WORKBOOK</t>
  </si>
  <si>
    <t>1. Ubah sel KUNING: yield gross, tarif PPh, modal awal, parameter harvesting.</t>
  </si>
  <si>
    <t>2. Blok A = HDN-1 slide: after-tax 4 instrumen + juara income.</t>
  </si>
  <si>
    <t>3. Blok B: akumulasi 10 tahun 3 instrumen income (formula hidup per tahun).</t>
  </si>
  <si>
    <t>4. Blok C = HDN-2 slide: tax-loss harvesting &amp; penghematan PPh.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</si>
  <si>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</si>
  <si>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</si>
  <si>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</si>
  <si>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</si>
  <si>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</si>
  <si>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</si>
  <si>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</si>
  <si>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</si>
  <si>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dividen BBCA 4%x0,9 = 3,6% · deposito 5,5%x0,8 = 4,4% · SBN ritel 6,5%x0,9 = 5,85% (JUARA) · capital gain ~9,9%.</t>
  </si>
  <si>
    <t>TEY: SBN 6% utk pembanding PPh 20% -&gt; 6/0,8 = 7,5%.</t>
  </si>
  <si>
    <t>HDN-2: gain Rp 200 jt @22% = PPh Rp 44 jt; offset loss Rp 80 jt -&gt; PPh Rp 26,4 jt; hemat Rp 17,6 jt.</t>
  </si>
  <si>
    <t>AFTER-TAX RETURN 3 INSTRUMEN + HARVESTING — LANGKAH DEMI LANGKAH</t>
  </si>
  <si>
    <t>Yield dalam %/thn (desimal) · nominal dalam Rp juta · mirror HDN-1 &amp; HDN-2 Pertemuan 7</t>
  </si>
  <si>
    <t>Langkah / Variabel</t>
  </si>
  <si>
    <t>Nilai</t>
  </si>
  <si>
    <t>Satuan</t>
  </si>
  <si>
    <t>Rumus</t>
  </si>
  <si>
    <t>Catatan</t>
  </si>
  <si>
    <t>INPUT — UBAH SEL KUNING SAJA</t>
  </si>
  <si>
    <t>Dividen BBCA — yield gross</t>
  </si>
  <si>
    <t>%/thn</t>
  </si>
  <si>
    <t>INPUT</t>
  </si>
  <si>
    <t>Gross yield</t>
  </si>
  <si>
    <t>PPh final dividen</t>
  </si>
  <si>
    <t>%</t>
  </si>
  <si>
    <t>10%</t>
  </si>
  <si>
    <t>Bunga deposito — gross</t>
  </si>
  <si>
    <t>PPh final bunga deposito</t>
  </si>
  <si>
    <t>20%</t>
  </si>
  <si>
    <t>Kupon SBN ritel — gross</t>
  </si>
  <si>
    <t>PPh final SBN ritel</t>
  </si>
  <si>
    <t>Capital gain saham BEI</t>
  </si>
  <si>
    <t>Gain 10%</t>
  </si>
  <si>
    <t>PPh final nilai transaksi</t>
  </si>
  <si>
    <t>0,1% x nilai transaksi</t>
  </si>
  <si>
    <t>Nilai transaksi (x modal)</t>
  </si>
  <si>
    <t>x</t>
  </si>
  <si>
    <t>Beli 100 jual 110 -&gt; 1,1x</t>
  </si>
  <si>
    <t>Modal awal W0</t>
  </si>
  <si>
    <t>Rp juta</t>
  </si>
  <si>
    <t>Untuk Blok B</t>
  </si>
  <si>
    <t>Horizon compounding</t>
  </si>
  <si>
    <t>thn</t>
  </si>
  <si>
    <t>Yield instruktur pembanding TEY</t>
  </si>
  <si>
    <t>Contoh slide: SBN 6%</t>
  </si>
  <si>
    <t>Tarif pembanding TEY</t>
  </si>
  <si>
    <t>Deposit 20%</t>
  </si>
  <si>
    <t>Realized gain saham non-go-public (G)</t>
  </si>
  <si>
    <t>HDN-2 slide</t>
  </si>
  <si>
    <t>Tarif PPh proporsional</t>
  </si>
  <si>
    <t>PPh badan 22%</t>
  </si>
  <si>
    <t>Unrealized loss properti (L)</t>
  </si>
  <si>
    <t>Direalisasikan via jual</t>
  </si>
  <si>
    <t>BLOK A · HDN-1: AFTER-TAX RETURN 4 INSTRUMEN — LANGKAH 1-5</t>
  </si>
  <si>
    <t>1. Dividen BBCA after-tax</t>
  </si>
  <si>
    <t>'= C8*(1-C9)</t>
  </si>
  <si>
    <t>4% x 0,9 = 3,6%.</t>
  </si>
  <si>
    <t>2. Bunga deposito after-tax</t>
  </si>
  <si>
    <t>'= C10*(1-C11)</t>
  </si>
  <si>
    <t>5,5% x 0,8 = 4,4%.</t>
  </si>
  <si>
    <t>3. Kupon SBN ritel after-tax</t>
  </si>
  <si>
    <t>'= C12*(1-C13)</t>
  </si>
  <si>
    <t>6,5% x 0,9 = 5,85%.</t>
  </si>
  <si>
    <t>4. Capital gain saham after-tax</t>
  </si>
  <si>
    <t>'= C14-C15*C16</t>
  </si>
  <si>
    <t>10% - 0,1%x1,1 = 9,89% ~ 9,9% — pajak final sangat ringan.</t>
  </si>
  <si>
    <t>5. Juara income (after-tax tertinggi)</t>
  </si>
  <si>
    <t>—</t>
  </si>
  <si>
    <t>IF(...)</t>
  </si>
  <si>
    <t>Peringkat: SBN 5,85% &gt; deposito 4,4% &gt; dividen 3,6%; utk appreciation, saham BEI paling tax-efficient.</t>
  </si>
  <si>
    <t>6. Tax-Equivalent Yield SBN</t>
  </si>
  <si>
    <t>'= C19/(1-C20)</t>
  </si>
  <si>
    <t>6% / 0,8 = 7,5% — SBN 6% setara deposito 7,5% gross.</t>
  </si>
  <si>
    <t>BLOK B · AKUMULASI 10 THN — W_t = W0 x (1 + R_after-tax)^t</t>
  </si>
  <si>
    <t>Thn</t>
  </si>
  <si>
    <t>Dividen BBCA</t>
  </si>
  <si>
    <t>Deposito</t>
  </si>
  <si>
    <t>SBN ritel</t>
  </si>
  <si>
    <t>Compounding after-tax penuh — bandingkan selisih kolom E vs D.</t>
  </si>
  <si>
    <t>Kekayaan thn-10: SBN vs deposito</t>
  </si>
  <si>
    <t>'= E45-D45</t>
  </si>
  <si>
    <t>Selisih menumpuk dari beda tarif 10% vs 20%.</t>
  </si>
  <si>
    <t>BLOK C · HDN-2: TAX-LOSS HARVESTING — LANGKAH 1-7</t>
  </si>
  <si>
    <t>1. PPh tanpa harvesting = t x G</t>
  </si>
  <si>
    <t>'= C22*C21</t>
  </si>
  <si>
    <t>0,22 x 200 = Rp 44 jt.</t>
  </si>
  <si>
    <t>2. Net gain setelah offset loss</t>
  </si>
  <si>
    <t>'= MAX(0,C21-C23)</t>
  </si>
  <si>
    <t>200 - 80 = Rp 120 jt.</t>
  </si>
  <si>
    <t>3. PPh setelah harvesting</t>
  </si>
  <si>
    <t>'= C22*C50</t>
  </si>
  <si>
    <t>0,22 x 120 = Rp 26,4 jt.</t>
  </si>
  <si>
    <t>4. Penghematan PPh = t x min(L, G)</t>
  </si>
  <si>
    <t>'= C22*MIN(C23,C21)</t>
  </si>
  <si>
    <t>0,22 x 80 = Rp 17,6 jt — harus ada substansi bisnis, bukan murni pajak.</t>
  </si>
  <si>
    <t>5. PPh efektif setelah harvesting</t>
  </si>
  <si>
    <t>'= C51/C21</t>
  </si>
  <si>
    <t>26,4/200 = 13,2% efektif (turun dari 22%).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</si>
</sst>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 &quot;#,##0&quot; jt&quot;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0" fontId="6" fillId="5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5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4" t="s">
        <v>0</v>
      </c>
      <c r="C2" s="25"/>
    </row>
    <row r="3" spans="2:3" ht="20.100000000000001" customHeight="1" x14ac:dyDescent="0.25">
      <c r="B3" s="27" t="s">
        <v>1</v>
      </c>
      <c r="C3" s="25"/>
    </row>
    <row r="5" spans="2:3" x14ac:dyDescent="0.25">
      <c r="B5" s="26" t="s">
        <v>2</v>
      </c>
      <c r="C5" s="25"/>
    </row>
    <row r="6" spans="2:3" x14ac:dyDescent="0.25">
      <c r="B6" s="22" t="s">
        <v>3</v>
      </c>
      <c r="C6" s="23"/>
    </row>
    <row r="7" spans="2:3" x14ac:dyDescent="0.25">
      <c r="B7" s="22" t="s">
        <v>4</v>
      </c>
      <c r="C7" s="23"/>
    </row>
    <row r="8" spans="2:3" x14ac:dyDescent="0.25">
      <c r="B8" s="22" t="s">
        <v>5</v>
      </c>
      <c r="C8" s="23"/>
    </row>
    <row r="9" spans="2:3" x14ac:dyDescent="0.25">
      <c r="B9" s="22" t="s">
        <v>6</v>
      </c>
      <c r="C9" s="23"/>
    </row>
    <row r="11" spans="2:3" x14ac:dyDescent="0.25">
      <c r="B11" s="26" t="s">
        <v>7</v>
      </c>
      <c r="C11" s="25"/>
    </row>
    <row r="12" spans="2:3" x14ac:dyDescent="0.25">
      <c r="B12" s="22" t="s">
        <v>8</v>
      </c>
      <c r="C12" s="23"/>
    </row>
    <row r="13" spans="2:3" x14ac:dyDescent="0.25">
      <c r="B13" s="22" t="s">
        <v>9</v>
      </c>
      <c r="C13" s="23"/>
    </row>
    <row r="14" spans="2:3" x14ac:dyDescent="0.25">
      <c r="B14" s="22" t="s">
        <v>10</v>
      </c>
      <c r="C14" s="23"/>
    </row>
    <row r="15" spans="2:3" x14ac:dyDescent="0.25">
      <c r="B15" s="22" t="s">
        <v>11</v>
      </c>
      <c r="C15" s="23"/>
    </row>
    <row r="17" spans="2:3" x14ac:dyDescent="0.25">
      <c r="B17" s="26" t="s">
        <v>12</v>
      </c>
      <c r="C17" s="25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26" t="s">
        <v>19</v>
      </c>
      <c r="C22" s="25"/>
    </row>
    <row r="23" spans="2:3" x14ac:dyDescent="0.25">
      <c r="B23" s="22" t="s">
        <v>20</v>
      </c>
      <c r="C23" s="23"/>
    </row>
    <row r="24" spans="2:3" x14ac:dyDescent="0.25">
      <c r="B24" s="22" t="s">
        <v>21</v>
      </c>
      <c r="C24" s="23"/>
    </row>
    <row r="25" spans="2:3" x14ac:dyDescent="0.25">
      <c r="B25" s="22" t="s">
        <v>22</v>
      </c>
      <c r="C25" s="23"/>
    </row>
  </sheetData>
  <mergeCells count="17">
    <mergeCell ref="B25:C25"/>
    <mergeCell ref="B3:C3"/>
    <mergeCell ref="B5:C5"/>
    <mergeCell ref="B23:C23"/>
    <mergeCell ref="B22:C22"/>
    <mergeCell ref="B14:C14"/>
    <mergeCell ref="B17:C17"/>
    <mergeCell ref="B9:C9"/>
    <mergeCell ref="B8:C8"/>
    <mergeCell ref="B12:C12"/>
    <mergeCell ref="B13:C13"/>
    <mergeCell ref="B6:C6"/>
    <mergeCell ref="B24:C24"/>
    <mergeCell ref="B2:C2"/>
    <mergeCell ref="B15:C15"/>
    <mergeCell ref="B7:C7"/>
    <mergeCell ref="B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3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4" t="s">
        <v>23</v>
      </c>
      <c r="C2" s="25"/>
      <c r="D2" s="25"/>
      <c r="E2" s="25"/>
      <c r="F2" s="25"/>
    </row>
    <row r="3" spans="2:6" x14ac:dyDescent="0.25">
      <c r="B3" s="27" t="s">
        <v>24</v>
      </c>
      <c r="C3" s="25"/>
      <c r="D3" s="25"/>
      <c r="E3" s="25"/>
      <c r="F3" s="25"/>
    </row>
    <row r="5" spans="2:6" ht="21.95" customHeight="1" x14ac:dyDescent="0.25"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7" spans="2:6" ht="20.100000000000001" customHeight="1" x14ac:dyDescent="0.25">
      <c r="B7" s="26" t="s">
        <v>30</v>
      </c>
      <c r="C7" s="25"/>
      <c r="D7" s="25"/>
      <c r="E7" s="25"/>
      <c r="F7" s="25"/>
    </row>
    <row r="8" spans="2:6" x14ac:dyDescent="0.25">
      <c r="B8" s="2" t="s">
        <v>31</v>
      </c>
      <c r="C8" s="6">
        <v>0.04</v>
      </c>
      <c r="D8" s="7" t="s">
        <v>32</v>
      </c>
      <c r="E8" s="8" t="s">
        <v>33</v>
      </c>
      <c r="F8" s="9" t="s">
        <v>34</v>
      </c>
    </row>
    <row r="9" spans="2:6" x14ac:dyDescent="0.25">
      <c r="B9" s="2" t="s">
        <v>35</v>
      </c>
      <c r="C9" s="6">
        <v>0.1</v>
      </c>
      <c r="D9" s="7" t="s">
        <v>36</v>
      </c>
      <c r="E9" s="8" t="s">
        <v>33</v>
      </c>
      <c r="F9" s="9" t="s">
        <v>37</v>
      </c>
    </row>
    <row r="10" spans="2:6" x14ac:dyDescent="0.25">
      <c r="B10" s="2" t="s">
        <v>38</v>
      </c>
      <c r="C10" s="6">
        <v>5.5E-2</v>
      </c>
      <c r="D10" s="7" t="s">
        <v>32</v>
      </c>
      <c r="E10" s="8" t="s">
        <v>33</v>
      </c>
      <c r="F10" s="9"/>
    </row>
    <row r="11" spans="2:6" x14ac:dyDescent="0.25">
      <c r="B11" s="2" t="s">
        <v>39</v>
      </c>
      <c r="C11" s="6">
        <v>0.2</v>
      </c>
      <c r="D11" s="7" t="s">
        <v>36</v>
      </c>
      <c r="E11" s="8" t="s">
        <v>33</v>
      </c>
      <c r="F11" s="9" t="s">
        <v>40</v>
      </c>
    </row>
    <row r="12" spans="2:6" x14ac:dyDescent="0.25">
      <c r="B12" s="2" t="s">
        <v>41</v>
      </c>
      <c r="C12" s="6">
        <v>6.5000000000000002E-2</v>
      </c>
      <c r="D12" s="7" t="s">
        <v>32</v>
      </c>
      <c r="E12" s="8" t="s">
        <v>33</v>
      </c>
      <c r="F12" s="9"/>
    </row>
    <row r="13" spans="2:6" x14ac:dyDescent="0.25">
      <c r="B13" s="2" t="s">
        <v>42</v>
      </c>
      <c r="C13" s="6">
        <v>0.1</v>
      </c>
      <c r="D13" s="7" t="s">
        <v>36</v>
      </c>
      <c r="E13" s="8" t="s">
        <v>33</v>
      </c>
      <c r="F13" s="9" t="s">
        <v>37</v>
      </c>
    </row>
    <row r="14" spans="2:6" x14ac:dyDescent="0.25">
      <c r="B14" s="2" t="s">
        <v>43</v>
      </c>
      <c r="C14" s="6">
        <v>0.1</v>
      </c>
      <c r="D14" s="7" t="s">
        <v>32</v>
      </c>
      <c r="E14" s="8" t="s">
        <v>33</v>
      </c>
      <c r="F14" s="9" t="s">
        <v>44</v>
      </c>
    </row>
    <row r="15" spans="2:6" x14ac:dyDescent="0.25">
      <c r="B15" s="2" t="s">
        <v>45</v>
      </c>
      <c r="C15" s="6">
        <v>1E-3</v>
      </c>
      <c r="D15" s="7" t="s">
        <v>36</v>
      </c>
      <c r="E15" s="8" t="s">
        <v>33</v>
      </c>
      <c r="F15" s="9" t="s">
        <v>46</v>
      </c>
    </row>
    <row r="16" spans="2:6" x14ac:dyDescent="0.25">
      <c r="B16" s="2" t="s">
        <v>47</v>
      </c>
      <c r="C16" s="10">
        <v>1.1000000000000001</v>
      </c>
      <c r="D16" s="7" t="s">
        <v>48</v>
      </c>
      <c r="E16" s="8" t="s">
        <v>33</v>
      </c>
      <c r="F16" s="9" t="s">
        <v>49</v>
      </c>
    </row>
    <row r="17" spans="2:6" x14ac:dyDescent="0.25">
      <c r="B17" s="2" t="s">
        <v>50</v>
      </c>
      <c r="C17" s="11">
        <v>1000</v>
      </c>
      <c r="D17" s="7" t="s">
        <v>51</v>
      </c>
      <c r="E17" s="8" t="s">
        <v>33</v>
      </c>
      <c r="F17" s="9" t="s">
        <v>52</v>
      </c>
    </row>
    <row r="18" spans="2:6" x14ac:dyDescent="0.25">
      <c r="B18" s="2" t="s">
        <v>53</v>
      </c>
      <c r="C18" s="12">
        <v>10</v>
      </c>
      <c r="D18" s="7" t="s">
        <v>54</v>
      </c>
      <c r="E18" s="8" t="s">
        <v>33</v>
      </c>
      <c r="F18" s="9"/>
    </row>
    <row r="19" spans="2:6" x14ac:dyDescent="0.25">
      <c r="B19" s="2" t="s">
        <v>55</v>
      </c>
      <c r="C19" s="6">
        <v>0.06</v>
      </c>
      <c r="D19" s="7" t="s">
        <v>32</v>
      </c>
      <c r="E19" s="8" t="s">
        <v>33</v>
      </c>
      <c r="F19" s="9" t="s">
        <v>56</v>
      </c>
    </row>
    <row r="20" spans="2:6" x14ac:dyDescent="0.25">
      <c r="B20" s="2" t="s">
        <v>57</v>
      </c>
      <c r="C20" s="6">
        <v>0.2</v>
      </c>
      <c r="D20" s="7" t="s">
        <v>36</v>
      </c>
      <c r="E20" s="8" t="s">
        <v>33</v>
      </c>
      <c r="F20" s="9" t="s">
        <v>58</v>
      </c>
    </row>
    <row r="21" spans="2:6" x14ac:dyDescent="0.25">
      <c r="B21" s="2" t="s">
        <v>59</v>
      </c>
      <c r="C21" s="11">
        <v>200</v>
      </c>
      <c r="D21" s="7" t="s">
        <v>51</v>
      </c>
      <c r="E21" s="8" t="s">
        <v>33</v>
      </c>
      <c r="F21" s="9" t="s">
        <v>60</v>
      </c>
    </row>
    <row r="22" spans="2:6" x14ac:dyDescent="0.25">
      <c r="B22" s="2" t="s">
        <v>61</v>
      </c>
      <c r="C22" s="6">
        <v>0.22</v>
      </c>
      <c r="D22" s="7" t="s">
        <v>36</v>
      </c>
      <c r="E22" s="8" t="s">
        <v>33</v>
      </c>
      <c r="F22" s="9" t="s">
        <v>62</v>
      </c>
    </row>
    <row r="23" spans="2:6" x14ac:dyDescent="0.25">
      <c r="B23" s="2" t="s">
        <v>63</v>
      </c>
      <c r="C23" s="11">
        <v>80</v>
      </c>
      <c r="D23" s="7" t="s">
        <v>51</v>
      </c>
      <c r="E23" s="8" t="s">
        <v>33</v>
      </c>
      <c r="F23" s="9" t="s">
        <v>64</v>
      </c>
    </row>
    <row r="25" spans="2:6" ht="20.100000000000001" customHeight="1" x14ac:dyDescent="0.25">
      <c r="B25" s="26" t="s">
        <v>65</v>
      </c>
      <c r="C25" s="25"/>
      <c r="D25" s="25"/>
      <c r="E25" s="25"/>
      <c r="F25" s="25"/>
    </row>
    <row r="26" spans="2:6" x14ac:dyDescent="0.25">
      <c r="B26" s="2" t="s">
        <v>66</v>
      </c>
      <c r="C26" s="13">
        <f>C8*(1-C9)</f>
        <v>3.6000000000000004E-2</v>
      </c>
      <c r="D26" s="7" t="s">
        <v>32</v>
      </c>
      <c r="E26" s="14" t="s">
        <v>67</v>
      </c>
      <c r="F26" s="9" t="s">
        <v>68</v>
      </c>
    </row>
    <row r="27" spans="2:6" x14ac:dyDescent="0.25">
      <c r="B27" s="2" t="s">
        <v>69</v>
      </c>
      <c r="C27" s="13">
        <f>C10*(1-C11)</f>
        <v>4.4000000000000004E-2</v>
      </c>
      <c r="D27" s="7" t="s">
        <v>32</v>
      </c>
      <c r="E27" s="14" t="s">
        <v>70</v>
      </c>
      <c r="F27" s="9" t="s">
        <v>71</v>
      </c>
    </row>
    <row r="28" spans="2:6" x14ac:dyDescent="0.25">
      <c r="B28" s="2" t="s">
        <v>72</v>
      </c>
      <c r="C28" s="13">
        <f>C12*(1-C13)</f>
        <v>5.8500000000000003E-2</v>
      </c>
      <c r="D28" s="7" t="s">
        <v>32</v>
      </c>
      <c r="E28" s="14" t="s">
        <v>73</v>
      </c>
      <c r="F28" s="9" t="s">
        <v>74</v>
      </c>
    </row>
    <row r="29" spans="2:6" x14ac:dyDescent="0.25">
      <c r="B29" s="2" t="s">
        <v>75</v>
      </c>
      <c r="C29" s="13">
        <f>C14-C15*C16</f>
        <v>9.8900000000000002E-2</v>
      </c>
      <c r="D29" s="7" t="s">
        <v>32</v>
      </c>
      <c r="E29" s="14" t="s">
        <v>76</v>
      </c>
      <c r="F29" s="9" t="s">
        <v>77</v>
      </c>
    </row>
    <row r="30" spans="2:6" ht="25.5" x14ac:dyDescent="0.25">
      <c r="B30" s="5" t="s">
        <v>78</v>
      </c>
      <c r="C30" s="15" t="str">
        <f>IF(AND(C28&gt;C26,C28&gt;C27),"SBN ritel menang utk income investor","Cek kembali input")</f>
        <v>SBN ritel menang utk income investor</v>
      </c>
      <c r="D30" s="16" t="s">
        <v>79</v>
      </c>
      <c r="E30" s="17" t="s">
        <v>80</v>
      </c>
      <c r="F30" s="17" t="s">
        <v>81</v>
      </c>
    </row>
    <row r="31" spans="2:6" x14ac:dyDescent="0.25">
      <c r="B31" s="5" t="s">
        <v>82</v>
      </c>
      <c r="C31" s="18">
        <f>C19/(1-C20)</f>
        <v>7.4999999999999997E-2</v>
      </c>
      <c r="D31" s="16" t="s">
        <v>32</v>
      </c>
      <c r="E31" s="17" t="s">
        <v>83</v>
      </c>
      <c r="F31" s="17" t="s">
        <v>84</v>
      </c>
    </row>
    <row r="33" spans="2:6" ht="20.100000000000001" customHeight="1" x14ac:dyDescent="0.25">
      <c r="B33" s="26" t="s">
        <v>85</v>
      </c>
      <c r="C33" s="25"/>
      <c r="D33" s="25"/>
      <c r="E33" s="25"/>
      <c r="F33" s="25"/>
    </row>
    <row r="34" spans="2:6" ht="20.100000000000001" customHeight="1" x14ac:dyDescent="0.25">
      <c r="B34" s="1" t="s">
        <v>86</v>
      </c>
      <c r="C34" s="1" t="s">
        <v>87</v>
      </c>
      <c r="D34" s="1" t="s">
        <v>88</v>
      </c>
      <c r="E34" s="1" t="s">
        <v>89</v>
      </c>
      <c r="F34" s="1" t="s">
        <v>29</v>
      </c>
    </row>
    <row r="35" spans="2:6" x14ac:dyDescent="0.25">
      <c r="B35" s="19">
        <v>0</v>
      </c>
      <c r="C35" s="20">
        <f>C17*(1+C26)^B35</f>
        <v>1000</v>
      </c>
      <c r="D35" s="20">
        <f>C17*(1+C27)^B35</f>
        <v>1000</v>
      </c>
      <c r="E35" s="20">
        <f>C17*(1+C28)^B35</f>
        <v>1000</v>
      </c>
      <c r="F35" s="9"/>
    </row>
    <row r="36" spans="2:6" x14ac:dyDescent="0.25">
      <c r="B36" s="19">
        <v>1</v>
      </c>
      <c r="C36" s="20">
        <f>C17*(1+C26)^B36</f>
        <v>1036</v>
      </c>
      <c r="D36" s="20">
        <f>C17*(1+C27)^B36</f>
        <v>1044</v>
      </c>
      <c r="E36" s="20">
        <f>C17*(1+C28)^B36</f>
        <v>1058.5</v>
      </c>
      <c r="F36" s="9"/>
    </row>
    <row r="37" spans="2:6" x14ac:dyDescent="0.25">
      <c r="B37" s="19">
        <v>2</v>
      </c>
      <c r="C37" s="20">
        <f>C17*(1+C26)^B37</f>
        <v>1073.296</v>
      </c>
      <c r="D37" s="20">
        <f>C17*(1+C27)^B37</f>
        <v>1089.9359999999999</v>
      </c>
      <c r="E37" s="20">
        <f>C17*(1+C28)^B37</f>
        <v>1120.4222500000001</v>
      </c>
      <c r="F37" s="9"/>
    </row>
    <row r="38" spans="2:6" x14ac:dyDescent="0.25">
      <c r="B38" s="19">
        <v>3</v>
      </c>
      <c r="C38" s="20">
        <f>C17*(1+C26)^B38</f>
        <v>1111.9346560000001</v>
      </c>
      <c r="D38" s="20">
        <f>C17*(1+C27)^B38</f>
        <v>1137.8931840000002</v>
      </c>
      <c r="E38" s="20">
        <f>C17*(1+C28)^B38</f>
        <v>1185.9669516250001</v>
      </c>
      <c r="F38" s="9"/>
    </row>
    <row r="39" spans="2:6" x14ac:dyDescent="0.25">
      <c r="B39" s="19">
        <v>4</v>
      </c>
      <c r="C39" s="20">
        <f>C17*(1+C26)^B39</f>
        <v>1151.9643036160001</v>
      </c>
      <c r="D39" s="20">
        <f>C17*(1+C27)^B39</f>
        <v>1187.9604840960001</v>
      </c>
      <c r="E39" s="20">
        <f>C17*(1+C28)^B39</f>
        <v>1255.3460182950625</v>
      </c>
      <c r="F39" s="9"/>
    </row>
    <row r="40" spans="2:6" x14ac:dyDescent="0.25">
      <c r="B40" s="19">
        <v>5</v>
      </c>
      <c r="C40" s="20">
        <f>C17*(1+C26)^B40</f>
        <v>1193.4350185461763</v>
      </c>
      <c r="D40" s="20">
        <f>C17*(1+C27)^B40</f>
        <v>1240.2307453962239</v>
      </c>
      <c r="E40" s="20">
        <f>C17*(1+C28)^B40</f>
        <v>1328.7837603653238</v>
      </c>
      <c r="F40" s="9"/>
    </row>
    <row r="41" spans="2:6" x14ac:dyDescent="0.25">
      <c r="B41" s="19">
        <v>6</v>
      </c>
      <c r="C41" s="20">
        <f>C17*(1+C26)^B41</f>
        <v>1236.3986792138385</v>
      </c>
      <c r="D41" s="20">
        <f>C17*(1+C27)^B41</f>
        <v>1294.800898193658</v>
      </c>
      <c r="E41" s="20">
        <f>C17*(1+C28)^B41</f>
        <v>1406.5176103466954</v>
      </c>
      <c r="F41" s="9"/>
    </row>
    <row r="42" spans="2:6" x14ac:dyDescent="0.25">
      <c r="B42" s="19">
        <v>7</v>
      </c>
      <c r="C42" s="20">
        <f>C17*(1+C26)^B42</f>
        <v>1280.9090316655368</v>
      </c>
      <c r="D42" s="20">
        <f>C17*(1+C27)^B42</f>
        <v>1351.7721377141791</v>
      </c>
      <c r="E42" s="20">
        <f>C17*(1+C28)^B42</f>
        <v>1488.7988905519769</v>
      </c>
      <c r="F42" s="9"/>
    </row>
    <row r="43" spans="2:6" x14ac:dyDescent="0.25">
      <c r="B43" s="19">
        <v>8</v>
      </c>
      <c r="C43" s="20">
        <f>C17*(1+C26)^B43</f>
        <v>1327.0217568054961</v>
      </c>
      <c r="D43" s="20">
        <f>C17*(1+C27)^B43</f>
        <v>1411.2501117736028</v>
      </c>
      <c r="E43" s="20">
        <f>C17*(1+C28)^B43</f>
        <v>1575.8936256492677</v>
      </c>
      <c r="F43" s="9"/>
    </row>
    <row r="44" spans="2:6" x14ac:dyDescent="0.25">
      <c r="B44" s="19">
        <v>9</v>
      </c>
      <c r="C44" s="20">
        <f>C17*(1+C26)^B44</f>
        <v>1374.7945400504939</v>
      </c>
      <c r="D44" s="20">
        <f>C17*(1+C27)^B44</f>
        <v>1473.3451166916416</v>
      </c>
      <c r="E44" s="20">
        <f>C17*(1+C28)^B44</f>
        <v>1668.0834027497499</v>
      </c>
      <c r="F44" s="9"/>
    </row>
    <row r="45" spans="2:6" x14ac:dyDescent="0.25">
      <c r="B45" s="19">
        <v>10</v>
      </c>
      <c r="C45" s="20">
        <f>C17*(1+C26)^B45</f>
        <v>1424.2871434923118</v>
      </c>
      <c r="D45" s="20">
        <f>C17*(1+C27)^B45</f>
        <v>1538.1723018260739</v>
      </c>
      <c r="E45" s="20">
        <f>C17*(1+C28)^B45</f>
        <v>1765.6662818106104</v>
      </c>
      <c r="F45" s="9" t="s">
        <v>90</v>
      </c>
    </row>
    <row r="46" spans="2:6" x14ac:dyDescent="0.25">
      <c r="B46" s="5" t="s">
        <v>91</v>
      </c>
      <c r="C46" s="21">
        <f>E45-D45</f>
        <v>227.49397998453651</v>
      </c>
      <c r="D46" s="16" t="s">
        <v>51</v>
      </c>
      <c r="E46" s="17" t="s">
        <v>92</v>
      </c>
      <c r="F46" s="17" t="s">
        <v>93</v>
      </c>
    </row>
    <row r="48" spans="2:6" ht="20.100000000000001" customHeight="1" x14ac:dyDescent="0.25">
      <c r="B48" s="26" t="s">
        <v>94</v>
      </c>
      <c r="C48" s="25"/>
      <c r="D48" s="25"/>
      <c r="E48" s="25"/>
      <c r="F48" s="25"/>
    </row>
    <row r="49" spans="2:6" x14ac:dyDescent="0.25">
      <c r="B49" s="2" t="s">
        <v>95</v>
      </c>
      <c r="C49" s="20">
        <f>C22*C21</f>
        <v>44</v>
      </c>
      <c r="D49" s="7" t="s">
        <v>51</v>
      </c>
      <c r="E49" s="14" t="s">
        <v>96</v>
      </c>
      <c r="F49" s="9" t="s">
        <v>97</v>
      </c>
    </row>
    <row r="50" spans="2:6" x14ac:dyDescent="0.25">
      <c r="B50" s="2" t="s">
        <v>98</v>
      </c>
      <c r="C50" s="20">
        <f>MAX(0,C21-C23)</f>
        <v>120</v>
      </c>
      <c r="D50" s="7" t="s">
        <v>51</v>
      </c>
      <c r="E50" s="14" t="s">
        <v>99</v>
      </c>
      <c r="F50" s="9" t="s">
        <v>100</v>
      </c>
    </row>
    <row r="51" spans="2:6" x14ac:dyDescent="0.25">
      <c r="B51" s="2" t="s">
        <v>101</v>
      </c>
      <c r="C51" s="20">
        <f>C22*C50</f>
        <v>26.4</v>
      </c>
      <c r="D51" s="7" t="s">
        <v>51</v>
      </c>
      <c r="E51" s="14" t="s">
        <v>102</v>
      </c>
      <c r="F51" s="9" t="s">
        <v>103</v>
      </c>
    </row>
    <row r="52" spans="2:6" ht="25.5" x14ac:dyDescent="0.25">
      <c r="B52" s="5" t="s">
        <v>104</v>
      </c>
      <c r="C52" s="21">
        <f>C22*MIN(C23,C21)</f>
        <v>17.600000000000001</v>
      </c>
      <c r="D52" s="16" t="s">
        <v>51</v>
      </c>
      <c r="E52" s="17" t="s">
        <v>105</v>
      </c>
      <c r="F52" s="17" t="s">
        <v>106</v>
      </c>
    </row>
    <row r="53" spans="2:6" x14ac:dyDescent="0.25">
      <c r="B53" s="5" t="s">
        <v>107</v>
      </c>
      <c r="C53" s="18">
        <f>C51/C21</f>
        <v>0.13200000000000001</v>
      </c>
      <c r="D53" s="16" t="s">
        <v>36</v>
      </c>
      <c r="E53" s="17" t="s">
        <v>108</v>
      </c>
      <c r="F53" s="17" t="s">
        <v>109</v>
      </c>
    </row>
  </sheetData>
  <mergeCells count="6">
    <mergeCell ref="B7:F7"/>
    <mergeCell ref="B2:F2"/>
    <mergeCell ref="B48:F48"/>
    <mergeCell ref="B33:F33"/>
    <mergeCell ref="B25:F25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2026-08-14T17:25:56Z</dcterms:modified>
</cp:coreProperties>
</file>