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INPUT" sheetId="1" state="visible" r:id="rId1"/>
    <sheet xmlns:r="http://schemas.openxmlformats.org/officeDocument/2006/relationships" name="2_MATERIAL" sheetId="2" state="visible" r:id="rId2"/>
    <sheet xmlns:r="http://schemas.openxmlformats.org/officeDocument/2006/relationships" name="3_TKL" sheetId="3" state="visible" r:id="rId3"/>
    <sheet xmlns:r="http://schemas.openxmlformats.org/officeDocument/2006/relationships" name="4_VOH" sheetId="4" state="visible" r:id="rId4"/>
    <sheet xmlns:r="http://schemas.openxmlformats.org/officeDocument/2006/relationships" name="5_FOH" sheetId="5" state="visible" r:id="rId5"/>
    <sheet xmlns:r="http://schemas.openxmlformats.org/officeDocument/2006/relationships" name="6_REKAP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(#,##0)"/>
    <numFmt numFmtId="165" formatCode="#,##0.####"/>
    <numFmt numFmtId="166" formatCode="#,##0.00;[Red](#,##0.00)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555555"/>
      <sz val="10"/>
    </font>
    <font>
      <name val="Calibri"/>
      <b val="1"/>
      <sz val="11"/>
    </font>
    <font>
      <name val="Calibri"/>
      <b val="1"/>
      <color rgb="00FFFFFF"/>
      <sz val="11"/>
    </font>
    <font>
      <name val="Calibri"/>
      <sz val="11"/>
    </font>
  </fonts>
  <fills count="10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2F2F2"/>
      </patternFill>
    </fill>
    <fill>
      <patternFill patternType="solid">
        <fgColor rgb="002E5496"/>
      </patternFill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D6E0F0"/>
      </patternFill>
    </fill>
    <fill>
      <patternFill patternType="solid">
        <fgColor rgb="00C6E0B4"/>
      </patternFill>
    </fill>
    <fill>
      <patternFill patternType="solid">
        <fgColor rgb="00F4B6B6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3" fontId="3" fillId="5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4" fontId="3" fillId="5" borderId="1" applyAlignment="1" pivotButton="0" quotePrefix="0" xfId="0">
      <alignment horizontal="right" vertical="center"/>
    </xf>
    <xf numFmtId="3" fontId="3" fillId="6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0" fontId="5" fillId="0" borderId="1" pivotButton="0" quotePrefix="0" xfId="0"/>
    <xf numFmtId="164" fontId="3" fillId="6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0" borderId="1" pivotButton="0" quotePrefix="0" xfId="0"/>
    <xf numFmtId="0" fontId="2" fillId="0" borderId="1" pivotButton="0" quotePrefix="0" xfId="0"/>
    <xf numFmtId="164" fontId="0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6" fontId="0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 wrapText="1"/>
    </xf>
    <xf numFmtId="0" fontId="3" fillId="7" borderId="1" pivotButton="0" quotePrefix="0" xfId="0"/>
    <xf numFmtId="164" fontId="3" fillId="7" borderId="1" applyAlignment="1" pivotButton="0" quotePrefix="0" xfId="0">
      <alignment horizontal="right" vertical="center"/>
    </xf>
    <xf numFmtId="166" fontId="3" fillId="7" borderId="1" applyAlignment="1" pivotButton="0" quotePrefix="0" xfId="0">
      <alignment horizontal="right" vertical="center"/>
    </xf>
    <xf numFmtId="0" fontId="0" fillId="0" borderId="1" applyAlignment="1" pivotButton="0" quotePrefix="0" xfId="0">
      <alignment horizontal="center" vertical="center" wrapText="1"/>
    </xf>
    <xf numFmtId="164" fontId="3" fillId="8" borderId="1" applyAlignment="1" pivotButton="0" quotePrefix="0" xfId="0">
      <alignment horizontal="right" vertical="center"/>
    </xf>
    <xf numFmtId="166" fontId="3" fillId="0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0" fontId="3" fillId="9" borderId="1" pivotButton="0" quotePrefix="0" xfId="0"/>
    <xf numFmtId="164" fontId="3" fillId="9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ill>
        <patternFill patternType="solid">
          <fgColor rgb="00F4B6B6"/>
        </patternFill>
      </fill>
    </dxf>
    <dxf>
      <fill>
        <patternFill patternType="solid">
          <fgColor rgb="00C6E0B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4" customWidth="1" min="1" max="1"/>
    <col width="20" customWidth="1" min="2" max="2"/>
    <col width="14" customWidth="1" min="3" max="3"/>
    <col width="56" customWidth="1" min="4" max="4"/>
  </cols>
  <sheetData>
    <row r="1" ht="26" customHeight="1">
      <c r="A1" s="1" t="inlineStr">
        <is>
          <t>INPUT — Standar Biaya &amp; Aktual Bulan Ini</t>
        </is>
      </c>
    </row>
    <row r="2" ht="30" customHeight="1">
      <c r="A2" s="2" t="inlineStr">
        <is>
          <t>Sheet input. Ubah angka di kolom B (kuning) — semua selisih di sheet lain otomatis terhitung. Konvensi: variance positif = Unfavorable (U); negatif = Favorable (F).</t>
        </is>
      </c>
    </row>
    <row r="4">
      <c r="A4" s="3" t="inlineStr">
        <is>
          <t>Komponen</t>
        </is>
      </c>
      <c r="B4" s="3" t="inlineStr">
        <is>
          <t>Nilai</t>
        </is>
      </c>
      <c r="C4" s="3" t="inlineStr">
        <is>
          <t>Satuan</t>
        </is>
      </c>
      <c r="D4" s="3" t="inlineStr">
        <is>
          <t>Catatan</t>
        </is>
      </c>
    </row>
    <row r="6" ht="20" customHeight="1">
      <c r="A6" s="4" t="inlineStr">
        <is>
          <t>VOLUME PRODUKSI</t>
        </is>
      </c>
    </row>
    <row r="7">
      <c r="A7" s="5" t="inlineStr">
        <is>
          <t>Volume statis (master budget)</t>
        </is>
      </c>
      <c r="B7" s="6" t="n">
        <v>10000</v>
      </c>
      <c r="C7" s="7" t="inlineStr">
        <is>
          <t>pasang</t>
        </is>
      </c>
      <c r="D7" s="8" t="inlineStr">
        <is>
          <t>Volume yang dipakai menyusun anggaran statis</t>
        </is>
      </c>
    </row>
    <row r="8">
      <c r="A8" s="5" t="inlineStr">
        <is>
          <t>Volume aktual (output bulan ini)</t>
        </is>
      </c>
      <c r="B8" s="6" t="n">
        <v>11000</v>
      </c>
      <c r="C8" s="7" t="inlineStr">
        <is>
          <t>pasang</t>
        </is>
      </c>
      <c r="D8" s="8" t="inlineStr">
        <is>
          <t>Output riil yang diproduksi</t>
        </is>
      </c>
    </row>
    <row r="10" ht="20" customHeight="1">
      <c r="A10" s="4" t="inlineStr">
        <is>
          <t>BAHAN BAKU — KULIT SINTETIS</t>
        </is>
      </c>
    </row>
    <row r="11">
      <c r="A11" s="5" t="inlineStr">
        <is>
          <t>Std kuantitas per pasang</t>
        </is>
      </c>
      <c r="B11" s="9" t="n">
        <v>0.5</v>
      </c>
      <c r="C11" s="7" t="inlineStr">
        <is>
          <t>m²/pasang</t>
        </is>
      </c>
      <c r="D11" s="8" t="inlineStr">
        <is>
          <t>Sq standar</t>
        </is>
      </c>
    </row>
    <row r="12">
      <c r="A12" s="5" t="inlineStr">
        <is>
          <t>Std harga per m² (SP)</t>
        </is>
      </c>
      <c r="B12" s="6" t="n">
        <v>80000</v>
      </c>
      <c r="C12" s="7" t="inlineStr">
        <is>
          <t>Rp/m²</t>
        </is>
      </c>
      <c r="D12" s="8" t="inlineStr">
        <is>
          <t>Harga beli standar</t>
        </is>
      </c>
    </row>
    <row r="13">
      <c r="A13" s="5" t="inlineStr">
        <is>
          <t>Aktual kuantitas dipakai (AQ)</t>
        </is>
      </c>
      <c r="B13" s="6" t="n">
        <v>6050</v>
      </c>
      <c r="C13" s="7" t="inlineStr">
        <is>
          <t>m²</t>
        </is>
      </c>
      <c r="D13" s="8" t="inlineStr">
        <is>
          <t>Total m² terpakai</t>
        </is>
      </c>
    </row>
    <row r="14">
      <c r="A14" s="5" t="inlineStr">
        <is>
          <t>Aktual harga per m² (AP)</t>
        </is>
      </c>
      <c r="B14" s="6" t="n">
        <v>84000</v>
      </c>
      <c r="C14" s="7" t="inlineStr">
        <is>
          <t>Rp/m²</t>
        </is>
      </c>
      <c r="D14" s="8" t="inlineStr">
        <is>
          <t>Harga beli aktual rata-rata</t>
        </is>
      </c>
    </row>
    <row r="16" ht="20" customHeight="1">
      <c r="A16" s="4" t="inlineStr">
        <is>
          <t>TENAGA KERJA LANGSUNG (DLH)</t>
        </is>
      </c>
    </row>
    <row r="17">
      <c r="A17" s="5" t="inlineStr">
        <is>
          <t>Std jam per pasang</t>
        </is>
      </c>
      <c r="B17" s="9" t="n">
        <v>0.25</v>
      </c>
      <c r="C17" s="7" t="inlineStr">
        <is>
          <t>jam/pasang</t>
        </is>
      </c>
      <c r="D17" s="8" t="inlineStr">
        <is>
          <t>Standar DLH per unit output</t>
        </is>
      </c>
    </row>
    <row r="18">
      <c r="A18" s="5" t="inlineStr">
        <is>
          <t>Std tarif per jam (SR)</t>
        </is>
      </c>
      <c r="B18" s="6" t="n">
        <v>40000</v>
      </c>
      <c r="C18" s="7" t="inlineStr">
        <is>
          <t>Rp/jam</t>
        </is>
      </c>
      <c r="D18" s="8" t="inlineStr">
        <is>
          <t>Upah standar per DLH</t>
        </is>
      </c>
    </row>
    <row r="19">
      <c r="A19" s="5" t="inlineStr">
        <is>
          <t>Aktual jam (AH)</t>
        </is>
      </c>
      <c r="B19" s="6" t="n">
        <v>3080</v>
      </c>
      <c r="C19" s="7" t="inlineStr">
        <is>
          <t>jam</t>
        </is>
      </c>
      <c r="D19" s="8" t="inlineStr">
        <is>
          <t>Total DLH aktual dibayar</t>
        </is>
      </c>
    </row>
    <row r="20">
      <c r="A20" s="5" t="inlineStr">
        <is>
          <t>Aktual tarif per jam (AR)</t>
        </is>
      </c>
      <c r="B20" s="6" t="n">
        <v>42000</v>
      </c>
      <c r="C20" s="7" t="inlineStr">
        <is>
          <t>Rp/jam</t>
        </is>
      </c>
      <c r="D20" s="8" t="inlineStr">
        <is>
          <t>Upah aktual rata-rata</t>
        </is>
      </c>
    </row>
    <row r="22" ht="20" customHeight="1">
      <c r="A22" s="4" t="inlineStr">
        <is>
          <t>OVERHEAD VARIABEL (VOH) — base: DLH</t>
        </is>
      </c>
    </row>
    <row r="23">
      <c r="A23" s="5" t="inlineStr">
        <is>
          <t>Std tarif VOH per DLH</t>
        </is>
      </c>
      <c r="B23" s="6" t="n">
        <v>20000</v>
      </c>
      <c r="C23" s="7" t="inlineStr">
        <is>
          <t>Rp/DLH</t>
        </is>
      </c>
      <c r="D23" s="8" t="inlineStr">
        <is>
          <t>Listrik, pelumas, bahan penolong</t>
        </is>
      </c>
    </row>
    <row r="24">
      <c r="A24" s="5" t="inlineStr">
        <is>
          <t>Aktual total VOH</t>
        </is>
      </c>
      <c r="B24" s="6" t="n">
        <v>70840000</v>
      </c>
      <c r="C24" s="7" t="inlineStr">
        <is>
          <t>Rp</t>
        </is>
      </c>
      <c r="D24" s="8" t="inlineStr">
        <is>
          <t>Total VOH aktual bulan ini</t>
        </is>
      </c>
    </row>
    <row r="26" ht="20" customHeight="1">
      <c r="A26" s="4" t="inlineStr">
        <is>
          <t>OVERHEAD TETAP (FOH)</t>
        </is>
      </c>
    </row>
    <row r="27">
      <c r="A27" s="5" t="inlineStr">
        <is>
          <t>FOH yang dianggarkan (budget)</t>
        </is>
      </c>
      <c r="B27" s="6" t="n">
        <v>200000000</v>
      </c>
      <c r="C27" s="7" t="inlineStr">
        <is>
          <t>Rp</t>
        </is>
      </c>
      <c r="D27" s="8" t="inlineStr">
        <is>
          <t>Sewa, depresiasi, gaji supervisor — tetap</t>
        </is>
      </c>
    </row>
    <row r="28">
      <c r="A28" s="5" t="inlineStr">
        <is>
          <t>Aktual total FOH</t>
        </is>
      </c>
      <c r="B28" s="6" t="n">
        <v>207000000</v>
      </c>
      <c r="C28" s="7" t="inlineStr">
        <is>
          <t>Rp</t>
        </is>
      </c>
      <c r="D28" s="8" t="inlineStr">
        <is>
          <t>Total FOH aktual bulan ini</t>
        </is>
      </c>
    </row>
    <row r="30" ht="20" customHeight="1">
      <c r="A30" s="4" t="inlineStr">
        <is>
          <t>KUANTITAS TURUNAN (otomatis)</t>
        </is>
      </c>
    </row>
    <row r="31">
      <c r="A31" s="5" t="inlineStr">
        <is>
          <t>Std kuantitas material (SQ) = Vol × std_in</t>
        </is>
      </c>
      <c r="B31" s="10">
        <f>B8*B11</f>
        <v/>
      </c>
      <c r="C31" s="7" t="inlineStr">
        <is>
          <t>m²</t>
        </is>
      </c>
      <c r="D31" s="8" t="inlineStr">
        <is>
          <t>SQ diizinkan untuk output aktual</t>
        </is>
      </c>
    </row>
    <row r="32">
      <c r="A32" s="5" t="inlineStr">
        <is>
          <t>Std jam tenaga kerja (SH) = Vol × std_jam</t>
        </is>
      </c>
      <c r="B32" s="10">
        <f>B8*B17</f>
        <v/>
      </c>
      <c r="C32" s="7" t="inlineStr">
        <is>
          <t>jam</t>
        </is>
      </c>
      <c r="D32" s="8" t="inlineStr">
        <is>
          <t>SH diizinkan untuk output aktual</t>
        </is>
      </c>
    </row>
    <row r="33">
      <c r="A33" s="5" t="inlineStr">
        <is>
          <t>Std tarif FOH per DLH (denominator)</t>
        </is>
      </c>
      <c r="B33" s="10">
        <f>B27/(B7*B17)</f>
        <v/>
      </c>
      <c r="C33" s="7" t="inlineStr">
        <is>
          <t>Rp/DLH</t>
        </is>
      </c>
      <c r="D33" s="8" t="inlineStr">
        <is>
          <t>Budget FOH ÷ denominator DLH (volume statis)</t>
        </is>
      </c>
    </row>
  </sheetData>
  <mergeCells count="8">
    <mergeCell ref="A1:D1"/>
    <mergeCell ref="A6:D6"/>
    <mergeCell ref="A22:D22"/>
    <mergeCell ref="A26:D26"/>
    <mergeCell ref="A30:D30"/>
    <mergeCell ref="A16:D16"/>
    <mergeCell ref="A2:D2"/>
    <mergeCell ref="A10:D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32" customWidth="1" min="1" max="1"/>
    <col width="30" customWidth="1" min="2" max="2"/>
    <col width="20" customWidth="1" min="3" max="3"/>
    <col width="36" customWidth="1" min="4" max="4"/>
    <col width="18" customWidth="1" min="5" max="5"/>
    <col width="22" customWidth="1" min="6" max="6"/>
  </cols>
  <sheetData>
    <row r="1" ht="26" customHeight="1">
      <c r="A1" s="1" t="inlineStr">
        <is>
          <t>VARIANCE MATERIAL — Harga (MPV) vs Kuantitas (MQV)</t>
        </is>
      </c>
    </row>
    <row r="2" ht="30" customHeight="1">
      <c r="A2" s="2" t="inlineStr">
        <is>
          <t>Dekomposisi selisih bahan baku (kulit sintetis). Konvensi: positif = U (merah); negatif = F (hijau).</t>
        </is>
      </c>
    </row>
    <row r="4">
      <c r="A4" s="3" t="inlineStr">
        <is>
          <t>Material</t>
        </is>
      </c>
      <c r="B4" s="11" t="n"/>
      <c r="C4" s="11" t="n"/>
      <c r="D4" s="12" t="n"/>
    </row>
    <row r="5" ht="20" customHeight="1">
      <c r="A5" s="4" t="inlineStr">
        <is>
          <t>KERANGKA TIGA-KOLOM</t>
        </is>
      </c>
    </row>
    <row r="6">
      <c r="A6" s="3" t="inlineStr">
        <is>
          <t>Komponen</t>
        </is>
      </c>
      <c r="B6" s="3" t="inlineStr">
        <is>
          <t>Aktual</t>
        </is>
      </c>
      <c r="C6" s="3" t="inlineStr">
        <is>
          <t>Std @ kuantitas aktual</t>
        </is>
      </c>
      <c r="D6" s="3" t="inlineStr">
        <is>
          <t>Flexible budget</t>
        </is>
      </c>
    </row>
    <row r="7">
      <c r="A7" s="13" t="inlineStr">
        <is>
          <t>Biaya</t>
        </is>
      </c>
      <c r="B7" s="14">
        <f>'1_INPUT'!B13*'1_INPUT'!B14</f>
        <v/>
      </c>
      <c r="C7" s="15">
        <f>'1_INPUT'!B13*'1_INPUT'!B12</f>
        <v/>
      </c>
      <c r="D7" s="15">
        <f>'1_INPUT'!B31*'1_INPUT'!B12</f>
        <v/>
      </c>
    </row>
    <row r="9" ht="20" customHeight="1">
      <c r="A9" s="4" t="inlineStr">
        <is>
          <t>DEKOMPOSISI SELISIH</t>
        </is>
      </c>
    </row>
    <row r="10">
      <c r="A10" s="3" t="inlineStr">
        <is>
          <t>Sub-selisih</t>
        </is>
      </c>
      <c r="B10" s="3" t="inlineStr">
        <is>
          <t>Rumus (Excel)</t>
        </is>
      </c>
      <c r="C10" s="3" t="inlineStr">
        <is>
          <t>Hasil (Rp)</t>
        </is>
      </c>
      <c r="D10" s="3" t="inlineStr">
        <is>
          <t>Departemen PJ</t>
        </is>
      </c>
      <c r="E10" s="3" t="inlineStr">
        <is>
          <t>Interpretasi</t>
        </is>
      </c>
      <c r="F10" s="12" t="n"/>
    </row>
    <row r="11">
      <c r="A11" s="16" t="inlineStr">
        <is>
          <t>Selisih Harga (MPV)</t>
        </is>
      </c>
      <c r="B11" s="8" t="inlineStr">
        <is>
          <t>(AP − SP) × AQ</t>
        </is>
      </c>
      <c r="C11" s="14">
        <f>('1_INPUT'!B14-'1_INPUT'!B12)*'1_INPUT'!B13</f>
        <v/>
      </c>
      <c r="D11" s="5" t="inlineStr">
        <is>
          <t>Pembelian</t>
        </is>
      </c>
      <c r="E11" s="5" t="inlineStr">
        <is>
          <t>(AP − SP) × AQ. Harga beli rata-rata naik; tanpa efek kuantitas. PJ: dept pembelian.</t>
        </is>
      </c>
      <c r="F11" s="17" t="n"/>
    </row>
    <row r="12">
      <c r="A12" s="16" t="inlineStr">
        <is>
          <t>Selisih Kuantitas (MQV)</t>
        </is>
      </c>
      <c r="B12" s="8" t="inlineStr">
        <is>
          <t>(AQ − SQ) × SP</t>
        </is>
      </c>
      <c r="C12" s="14">
        <f>('1_INPUT'!B13-'1_INPUT'!B31)*'1_INPUT'!B12</f>
        <v/>
      </c>
      <c r="D12" s="5" t="inlineStr">
        <is>
          <t>Produksi / Gudang</t>
        </is>
      </c>
      <c r="E12" s="5" t="inlineStr">
        <is>
          <t>(AQ − SQ) × SP. Boros pemakaian pada tarif standar. PJ: lini produksi.</t>
        </is>
      </c>
      <c r="F12" s="17" t="n"/>
    </row>
    <row r="14" ht="20" customHeight="1">
      <c r="A14" s="4" t="inlineStr">
        <is>
          <t>REKONSILIASI</t>
        </is>
      </c>
    </row>
    <row r="15">
      <c r="A15" s="18" t="inlineStr">
        <is>
          <t>Total selisih flexible-budget</t>
        </is>
      </c>
      <c r="B15" s="19" t="inlineStr">
        <is>
          <t>C11 + C12</t>
        </is>
      </c>
      <c r="C15" s="14">
        <f>C11+C12</f>
        <v/>
      </c>
      <c r="D15" s="19" t="inlineStr">
        <is>
          <t>Sub-selisih dijumlah</t>
        </is>
      </c>
    </row>
    <row r="16">
      <c r="A16" s="18" t="inlineStr">
        <is>
          <t>Cek: Aktual − Flexible (harus sama)</t>
        </is>
      </c>
      <c r="B16" s="19" t="inlineStr">
        <is>
          <t>B7 − D7</t>
        </is>
      </c>
      <c r="C16" s="14">
        <f>B7-D7</f>
        <v/>
      </c>
      <c r="D16" s="19" t="inlineStr">
        <is>
          <t>Harus = total sub-selisih</t>
        </is>
      </c>
    </row>
    <row r="17">
      <c r="A17" s="18" t="inlineStr">
        <is>
          <t>Selisih (sub-var − cek)</t>
        </is>
      </c>
      <c r="B17" s="19" t="inlineStr">
        <is>
          <t>selisih antar dua baris</t>
        </is>
      </c>
      <c r="C17" s="20">
        <f>C15-C16</f>
        <v/>
      </c>
      <c r="D17" s="19" t="inlineStr">
        <is>
          <t>Harus = 0. Kalau tidak, ada rumus salah.</t>
        </is>
      </c>
    </row>
    <row r="19" ht="20" customHeight="1">
      <c r="A19" s="4" t="inlineStr">
        <is>
          <t>INPUT YANG DIPAKAI (mirror dari 1_INPUT)</t>
        </is>
      </c>
    </row>
    <row r="20">
      <c r="A20" s="13" t="inlineStr">
        <is>
          <t>Std kuantitas SQ (m²)</t>
        </is>
      </c>
      <c r="B20" s="21">
        <f>'1_INPUT'!B31</f>
        <v/>
      </c>
      <c r="C20" s="17" t="n"/>
      <c r="D20" s="17" t="n"/>
    </row>
    <row r="21">
      <c r="A21" s="13" t="inlineStr">
        <is>
          <t>Aktual kuantitas AQ (m²)</t>
        </is>
      </c>
      <c r="B21" s="21">
        <f>'1_INPUT'!B13</f>
        <v/>
      </c>
      <c r="C21" s="17" t="n"/>
      <c r="D21" s="17" t="n"/>
    </row>
    <row r="22">
      <c r="A22" s="13" t="inlineStr">
        <is>
          <t>Std harga SP (Rp/m²)</t>
        </is>
      </c>
      <c r="B22" s="21">
        <f>'1_INPUT'!B12</f>
        <v/>
      </c>
      <c r="C22" s="17" t="n"/>
      <c r="D22" s="17" t="n"/>
    </row>
    <row r="23">
      <c r="A23" s="13" t="inlineStr">
        <is>
          <t>Aktual harga AP (Rp/m²)</t>
        </is>
      </c>
      <c r="B23" s="21">
        <f>'1_INPUT'!B14</f>
        <v/>
      </c>
      <c r="C23" s="17" t="n"/>
      <c r="D23" s="17" t="n"/>
    </row>
  </sheetData>
  <mergeCells count="10">
    <mergeCell ref="A2:F2"/>
    <mergeCell ref="A5:D5"/>
    <mergeCell ref="A9:D9"/>
    <mergeCell ref="E12:F12"/>
    <mergeCell ref="E10:F10"/>
    <mergeCell ref="A4:D4"/>
    <mergeCell ref="A1:F1"/>
    <mergeCell ref="E11:F11"/>
    <mergeCell ref="A19:D19"/>
    <mergeCell ref="A14:D14"/>
  </mergeCells>
  <conditionalFormatting sqref="C11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12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15">
    <cfRule type="cellIs" priority="1" operator="greaterThan" dxfId="0">
      <formula>0</formula>
    </cfRule>
    <cfRule type="cellIs" priority="2" operator="lessThan" dxfId="1">
      <formula>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32" customWidth="1" min="1" max="1"/>
    <col width="30" customWidth="1" min="2" max="2"/>
    <col width="20" customWidth="1" min="3" max="3"/>
    <col width="36" customWidth="1" min="4" max="4"/>
    <col width="18" customWidth="1" min="5" max="5"/>
    <col width="22" customWidth="1" min="6" max="6"/>
  </cols>
  <sheetData>
    <row r="1" ht="26" customHeight="1">
      <c r="A1" s="1" t="inlineStr">
        <is>
          <t>VARIANCE TENAGA KERJA LANGSUNG — Tarif (LRV) vs Efisiensi (LEV)</t>
        </is>
      </c>
    </row>
    <row r="2" ht="30" customHeight="1">
      <c r="A2" s="2" t="inlineStr">
        <is>
          <t>Dekomposisi selisih upah tenaga kerja langsung. Konvensi: positif = U; negatif = F.</t>
        </is>
      </c>
    </row>
    <row r="4">
      <c r="A4" s="3" t="inlineStr">
        <is>
          <t>TKL (DLH)</t>
        </is>
      </c>
      <c r="B4" s="11" t="n"/>
      <c r="C4" s="11" t="n"/>
      <c r="D4" s="12" t="n"/>
    </row>
    <row r="5" ht="20" customHeight="1">
      <c r="A5" s="4" t="inlineStr">
        <is>
          <t>KERANGKA TIGA-KOLOM</t>
        </is>
      </c>
    </row>
    <row r="6">
      <c r="A6" s="3" t="inlineStr">
        <is>
          <t>Komponen</t>
        </is>
      </c>
      <c r="B6" s="3" t="inlineStr">
        <is>
          <t>Aktual</t>
        </is>
      </c>
      <c r="C6" s="3" t="inlineStr">
        <is>
          <t>Std @ kuantitas aktual</t>
        </is>
      </c>
      <c r="D6" s="3" t="inlineStr">
        <is>
          <t>Flexible budget</t>
        </is>
      </c>
    </row>
    <row r="7">
      <c r="A7" s="13" t="inlineStr">
        <is>
          <t>Biaya</t>
        </is>
      </c>
      <c r="B7" s="14">
        <f>'1_INPUT'!B19*'1_INPUT'!B20</f>
        <v/>
      </c>
      <c r="C7" s="15">
        <f>'1_INPUT'!B19*'1_INPUT'!B18</f>
        <v/>
      </c>
      <c r="D7" s="15">
        <f>'1_INPUT'!B32*'1_INPUT'!B18</f>
        <v/>
      </c>
    </row>
    <row r="9" ht="20" customHeight="1">
      <c r="A9" s="4" t="inlineStr">
        <is>
          <t>DEKOMPOSISI SELISIH</t>
        </is>
      </c>
    </row>
    <row r="10">
      <c r="A10" s="3" t="inlineStr">
        <is>
          <t>Sub-selisih</t>
        </is>
      </c>
      <c r="B10" s="3" t="inlineStr">
        <is>
          <t>Rumus (Excel)</t>
        </is>
      </c>
      <c r="C10" s="3" t="inlineStr">
        <is>
          <t>Hasil (Rp)</t>
        </is>
      </c>
      <c r="D10" s="3" t="inlineStr">
        <is>
          <t>Departemen PJ</t>
        </is>
      </c>
      <c r="E10" s="3" t="inlineStr">
        <is>
          <t>Interpretasi</t>
        </is>
      </c>
      <c r="F10" s="12" t="n"/>
    </row>
    <row r="11">
      <c r="A11" s="16" t="inlineStr">
        <is>
          <t>Selisih Tarif (LRV)</t>
        </is>
      </c>
      <c r="B11" s="8" t="inlineStr">
        <is>
          <t>(AR − SR) × AH</t>
        </is>
      </c>
      <c r="C11" s="14">
        <f>('1_INPUT'!B20-'1_INPUT'!B18)*'1_INPUT'!B19</f>
        <v/>
      </c>
      <c r="D11" s="5" t="inlineStr">
        <is>
          <t>SDM / Pengupahan</t>
        </is>
      </c>
      <c r="E11" s="5" t="inlineStr">
        <is>
          <t>(AR − SR) × AH. Tarif upah rata-rata berbeda dari standar; pada jam aktual. PJ: SDM.</t>
        </is>
      </c>
      <c r="F11" s="17" t="n"/>
    </row>
    <row r="12">
      <c r="A12" s="16" t="inlineStr">
        <is>
          <t>Selisih Efisiensi (LEV)</t>
        </is>
      </c>
      <c r="B12" s="8" t="inlineStr">
        <is>
          <t>(AH − SH) × SR</t>
        </is>
      </c>
      <c r="C12" s="14">
        <f>('1_INPUT'!B19-'1_INPUT'!B32)*'1_INPUT'!B18</f>
        <v/>
      </c>
      <c r="D12" s="5" t="inlineStr">
        <is>
          <t>Produksi (supervisor)</t>
        </is>
      </c>
      <c r="E12" s="5" t="inlineStr">
        <is>
          <t>(AH − SH) × SR. Lebih boros jam dari standar; pada tarif standar. PJ: supervisor produksi.</t>
        </is>
      </c>
      <c r="F12" s="17" t="n"/>
    </row>
    <row r="14" ht="20" customHeight="1">
      <c r="A14" s="4" t="inlineStr">
        <is>
          <t>REKONSILIASI</t>
        </is>
      </c>
    </row>
    <row r="15">
      <c r="A15" s="18" t="inlineStr">
        <is>
          <t>Total selisih flexible-budget</t>
        </is>
      </c>
      <c r="B15" s="19" t="inlineStr">
        <is>
          <t>C11 + C12</t>
        </is>
      </c>
      <c r="C15" s="14">
        <f>C11+C12</f>
        <v/>
      </c>
      <c r="D15" s="19" t="inlineStr">
        <is>
          <t>Sub-selisih dijumlah</t>
        </is>
      </c>
    </row>
    <row r="16">
      <c r="A16" s="18" t="inlineStr">
        <is>
          <t>Cek: Aktual − Flexible (harus sama)</t>
        </is>
      </c>
      <c r="B16" s="19" t="inlineStr">
        <is>
          <t>B7 − D7</t>
        </is>
      </c>
      <c r="C16" s="14">
        <f>B7-D7</f>
        <v/>
      </c>
      <c r="D16" s="19" t="inlineStr">
        <is>
          <t>Harus = total sub-selisih</t>
        </is>
      </c>
    </row>
    <row r="17">
      <c r="A17" s="18" t="inlineStr">
        <is>
          <t>Selisih (sub-var − cek)</t>
        </is>
      </c>
      <c r="B17" s="19" t="inlineStr">
        <is>
          <t>selisih antar dua baris</t>
        </is>
      </c>
      <c r="C17" s="20">
        <f>C15-C16</f>
        <v/>
      </c>
      <c r="D17" s="19" t="inlineStr">
        <is>
          <t>Harus = 0. Kalau tidak, ada rumus salah.</t>
        </is>
      </c>
    </row>
    <row r="19" ht="20" customHeight="1">
      <c r="A19" s="4" t="inlineStr">
        <is>
          <t>INPUT YANG DIPAKAI (mirror dari 1_INPUT)</t>
        </is>
      </c>
    </row>
    <row r="20">
      <c r="A20" s="13" t="inlineStr">
        <is>
          <t>Std jam SH</t>
        </is>
      </c>
      <c r="B20" s="21">
        <f>'1_INPUT'!B32</f>
        <v/>
      </c>
      <c r="C20" s="17" t="n"/>
      <c r="D20" s="17" t="n"/>
    </row>
    <row r="21">
      <c r="A21" s="13" t="inlineStr">
        <is>
          <t>Aktual jam AH</t>
        </is>
      </c>
      <c r="B21" s="21">
        <f>'1_INPUT'!B19</f>
        <v/>
      </c>
      <c r="C21" s="17" t="n"/>
      <c r="D21" s="17" t="n"/>
    </row>
    <row r="22">
      <c r="A22" s="13" t="inlineStr">
        <is>
          <t>Std tarif SR (Rp/jam)</t>
        </is>
      </c>
      <c r="B22" s="21">
        <f>'1_INPUT'!B18</f>
        <v/>
      </c>
      <c r="C22" s="17" t="n"/>
      <c r="D22" s="17" t="n"/>
    </row>
    <row r="23">
      <c r="A23" s="13" t="inlineStr">
        <is>
          <t>Aktual tarif AR (Rp/jam)</t>
        </is>
      </c>
      <c r="B23" s="21">
        <f>'1_INPUT'!B20</f>
        <v/>
      </c>
      <c r="C23" s="17" t="n"/>
      <c r="D23" s="17" t="n"/>
    </row>
  </sheetData>
  <mergeCells count="10">
    <mergeCell ref="A2:F2"/>
    <mergeCell ref="A5:D5"/>
    <mergeCell ref="A9:D9"/>
    <mergeCell ref="E12:F12"/>
    <mergeCell ref="E10:F10"/>
    <mergeCell ref="A4:D4"/>
    <mergeCell ref="A1:F1"/>
    <mergeCell ref="E11:F11"/>
    <mergeCell ref="A19:D19"/>
    <mergeCell ref="A14:D14"/>
  </mergeCells>
  <conditionalFormatting sqref="C11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12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15">
    <cfRule type="cellIs" priority="1" operator="greaterThan" dxfId="0">
      <formula>0</formula>
    </cfRule>
    <cfRule type="cellIs" priority="2" operator="lessThan" dxfId="1">
      <formula>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32" customWidth="1" min="1" max="1"/>
    <col width="30" customWidth="1" min="2" max="2"/>
    <col width="20" customWidth="1" min="3" max="3"/>
    <col width="36" customWidth="1" min="4" max="4"/>
    <col width="18" customWidth="1" min="5" max="5"/>
    <col width="22" customWidth="1" min="6" max="6"/>
  </cols>
  <sheetData>
    <row r="1" ht="26" customHeight="1">
      <c r="A1" s="1" t="inlineStr">
        <is>
          <t>VARIANCE OVERHEAD VARIABEL — Spending vs Efficiency</t>
        </is>
      </c>
    </row>
    <row r="2" ht="30" customHeight="1">
      <c r="A2" s="2" t="inlineStr">
        <is>
          <t>VOH dipungut per DLH. Std@AH = AH × tarif standar VOH. Flexible = SH × tarif standar VOH. Konvensi: positif = U; negatif = F.</t>
        </is>
      </c>
    </row>
    <row r="4">
      <c r="A4" s="3" t="inlineStr">
        <is>
          <t>VOH (base DLH)</t>
        </is>
      </c>
      <c r="B4" s="11" t="n"/>
      <c r="C4" s="11" t="n"/>
      <c r="D4" s="12" t="n"/>
    </row>
    <row r="5" ht="20" customHeight="1">
      <c r="A5" s="4" t="inlineStr">
        <is>
          <t>KERANGKA TIGA-KOLOM</t>
        </is>
      </c>
    </row>
    <row r="6">
      <c r="A6" s="3" t="inlineStr">
        <is>
          <t>Komponen</t>
        </is>
      </c>
      <c r="B6" s="3" t="inlineStr">
        <is>
          <t>Aktual</t>
        </is>
      </c>
      <c r="C6" s="3" t="inlineStr">
        <is>
          <t>Std @ kuantitas aktual</t>
        </is>
      </c>
      <c r="D6" s="3" t="inlineStr">
        <is>
          <t>Flexible budget</t>
        </is>
      </c>
    </row>
    <row r="7">
      <c r="A7" s="13" t="inlineStr">
        <is>
          <t>Biaya</t>
        </is>
      </c>
      <c r="B7" s="14">
        <f>'1_INPUT'!B24</f>
        <v/>
      </c>
      <c r="C7" s="15">
        <f>'1_INPUT'!B19*'1_INPUT'!B23</f>
        <v/>
      </c>
      <c r="D7" s="15">
        <f>'1_INPUT'!B32*'1_INPUT'!B23</f>
        <v/>
      </c>
    </row>
    <row r="9" ht="20" customHeight="1">
      <c r="A9" s="4" t="inlineStr">
        <is>
          <t>DEKOMPOSISI SELISIH</t>
        </is>
      </c>
    </row>
    <row r="10">
      <c r="A10" s="3" t="inlineStr">
        <is>
          <t>Sub-selisih</t>
        </is>
      </c>
      <c r="B10" s="3" t="inlineStr">
        <is>
          <t>Rumus (Excel)</t>
        </is>
      </c>
      <c r="C10" s="3" t="inlineStr">
        <is>
          <t>Hasil (Rp)</t>
        </is>
      </c>
      <c r="D10" s="3" t="inlineStr">
        <is>
          <t>Departemen PJ</t>
        </is>
      </c>
      <c r="E10" s="3" t="inlineStr">
        <is>
          <t>Interpretasi</t>
        </is>
      </c>
      <c r="F10" s="12" t="n"/>
    </row>
    <row r="11">
      <c r="A11" s="16" t="inlineStr">
        <is>
          <t>Selisih Spending VOH</t>
        </is>
      </c>
      <c r="B11" s="8" t="inlineStr">
        <is>
          <t>Aktual VOH − (AH × tarif)</t>
        </is>
      </c>
      <c r="C11" s="14">
        <f>'1_INPUT'!B24-'1_INPUT'!B19*'1_INPUT'!B23</f>
        <v/>
      </c>
      <c r="D11" s="5" t="inlineStr">
        <is>
          <t>Utilitas / Pendukung</t>
        </is>
      </c>
      <c r="E11" s="5" t="inlineStr">
        <is>
          <t>Aktual VOH − (AH × tarif). Selisih pada tingkat jam aktual. PJ: dept pendukung/utilitas.</t>
        </is>
      </c>
      <c r="F11" s="17" t="n"/>
    </row>
    <row r="12">
      <c r="A12" s="16" t="inlineStr">
        <is>
          <t>Selisih Efisiensi VOH</t>
        </is>
      </c>
      <c r="B12" s="8" t="inlineStr">
        <is>
          <t>(AH − SH) × tarif VOH</t>
        </is>
      </c>
      <c r="C12" s="14">
        <f>('1_INPUT'!B19-'1_INPUT'!B32)*'1_INPUT'!B23</f>
        <v/>
      </c>
      <c r="D12" s="5" t="inlineStr">
        <is>
          <t>Produksi</t>
        </is>
      </c>
      <c r="E12" s="5" t="inlineStr">
        <is>
          <t>(AH − SH) × tarif VOH. VOH ikut 'boros' karena DLH boros. PJ: produksi (sama dng LEV).</t>
        </is>
      </c>
      <c r="F12" s="17" t="n"/>
    </row>
    <row r="14" ht="20" customHeight="1">
      <c r="A14" s="4" t="inlineStr">
        <is>
          <t>REKONSILIASI</t>
        </is>
      </c>
    </row>
    <row r="15">
      <c r="A15" s="18" t="inlineStr">
        <is>
          <t>Total selisih flexible-budget</t>
        </is>
      </c>
      <c r="B15" s="19" t="inlineStr">
        <is>
          <t>C11 + C12</t>
        </is>
      </c>
      <c r="C15" s="14">
        <f>C11+C12</f>
        <v/>
      </c>
      <c r="D15" s="19" t="inlineStr">
        <is>
          <t>Sub-selisih dijumlah</t>
        </is>
      </c>
    </row>
    <row r="16">
      <c r="A16" s="18" t="inlineStr">
        <is>
          <t>Cek: Aktual − Flexible (harus sama)</t>
        </is>
      </c>
      <c r="B16" s="19" t="inlineStr">
        <is>
          <t>B7 − D7</t>
        </is>
      </c>
      <c r="C16" s="14">
        <f>B7-D7</f>
        <v/>
      </c>
      <c r="D16" s="19" t="inlineStr">
        <is>
          <t>Harus = total sub-selisih</t>
        </is>
      </c>
    </row>
    <row r="17">
      <c r="A17" s="18" t="inlineStr">
        <is>
          <t>Selisih (sub-var − cek)</t>
        </is>
      </c>
      <c r="B17" s="19" t="inlineStr">
        <is>
          <t>selisih antar dua baris</t>
        </is>
      </c>
      <c r="C17" s="20">
        <f>C15-C16</f>
        <v/>
      </c>
      <c r="D17" s="19" t="inlineStr">
        <is>
          <t>Harus = 0. Kalau tidak, ada rumus salah.</t>
        </is>
      </c>
    </row>
    <row r="19" ht="20" customHeight="1">
      <c r="A19" s="4" t="inlineStr">
        <is>
          <t>INPUT YANG DIPAKAI (mirror dari 1_INPUT)</t>
        </is>
      </c>
    </row>
    <row r="20">
      <c r="A20" s="13" t="inlineStr">
        <is>
          <t>Std jam SH</t>
        </is>
      </c>
      <c r="B20" s="21">
        <f>'1_INPUT'!B32</f>
        <v/>
      </c>
      <c r="C20" s="17" t="n"/>
      <c r="D20" s="17" t="n"/>
    </row>
    <row r="21">
      <c r="A21" s="13" t="inlineStr">
        <is>
          <t>Aktual jam AH</t>
        </is>
      </c>
      <c r="B21" s="21">
        <f>'1_INPUT'!B19</f>
        <v/>
      </c>
      <c r="C21" s="17" t="n"/>
      <c r="D21" s="17" t="n"/>
    </row>
    <row r="22">
      <c r="A22" s="13" t="inlineStr">
        <is>
          <t>Std tarif VOH (Rp/DLH)</t>
        </is>
      </c>
      <c r="B22" s="21">
        <f>'1_INPUT'!B23</f>
        <v/>
      </c>
      <c r="C22" s="17" t="n"/>
      <c r="D22" s="17" t="n"/>
    </row>
    <row r="23">
      <c r="A23" s="13" t="inlineStr">
        <is>
          <t>Aktual VOH total (Rp) — bukan tarif</t>
        </is>
      </c>
      <c r="B23" s="21">
        <f>"aktual"</f>
        <v/>
      </c>
      <c r="C23" s="17" t="n"/>
      <c r="D23" s="17" t="n"/>
    </row>
  </sheetData>
  <mergeCells count="10">
    <mergeCell ref="A2:F2"/>
    <mergeCell ref="A5:D5"/>
    <mergeCell ref="A9:D9"/>
    <mergeCell ref="E12:F12"/>
    <mergeCell ref="E10:F10"/>
    <mergeCell ref="A4:D4"/>
    <mergeCell ref="A1:F1"/>
    <mergeCell ref="E11:F11"/>
    <mergeCell ref="A19:D19"/>
    <mergeCell ref="A14:D14"/>
  </mergeCells>
  <conditionalFormatting sqref="C11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12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15">
    <cfRule type="cellIs" priority="1" operator="greaterThan" dxfId="0">
      <formula>0</formula>
    </cfRule>
    <cfRule type="cellIs" priority="2" operator="lessThan" dxfId="1">
      <formula>0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38" customWidth="1" min="1" max="1"/>
    <col width="30" customWidth="1" min="2" max="2"/>
    <col width="20" customWidth="1" min="3" max="3"/>
    <col width="36" customWidth="1" min="4" max="4"/>
    <col width="18" customWidth="1" min="5" max="5"/>
    <col width="22" customWidth="1" min="6" max="6"/>
  </cols>
  <sheetData>
    <row r="1" ht="26" customHeight="1">
      <c r="A1" s="1" t="inlineStr">
        <is>
          <t>VARIANCE OVERHEAD TETAP — Budget vs Volume</t>
        </is>
      </c>
    </row>
    <row r="2" ht="30" customHeight="1">
      <c r="A2" s="2" t="inlineStr">
        <is>
          <t>FOH tetap di rentang relevan. Applied = SH × tarif FOH std. Selisih volume muncul karena FOH tetap tapi applied mengikuti SH.</t>
        </is>
      </c>
    </row>
    <row r="4">
      <c r="A4" s="3" t="inlineStr">
        <is>
          <t>FOH</t>
        </is>
      </c>
      <c r="B4" s="11" t="n"/>
      <c r="C4" s="11" t="n"/>
      <c r="D4" s="12" t="n"/>
    </row>
    <row r="6" ht="20" customHeight="1">
      <c r="A6" s="4" t="inlineStr">
        <is>
          <t>TIGA ANGKA KUNCI FOH</t>
        </is>
      </c>
    </row>
    <row r="7">
      <c r="A7" s="18" t="inlineStr">
        <is>
          <t>FOH Aktual</t>
        </is>
      </c>
      <c r="B7" s="19" t="inlineStr">
        <is>
          <t>dari 1_INPUT</t>
        </is>
      </c>
      <c r="C7" s="14">
        <f>'1_INPUT'!B28</f>
        <v/>
      </c>
      <c r="D7" s="19" t="inlineStr">
        <is>
          <t>Total FOH aktual bulan ini</t>
        </is>
      </c>
    </row>
    <row r="8">
      <c r="A8" s="18" t="inlineStr">
        <is>
          <t>FOH yang dianggarkan (Budget)</t>
        </is>
      </c>
      <c r="B8" s="19" t="inlineStr">
        <is>
          <t>dari 1_INPUT</t>
        </is>
      </c>
      <c r="C8" s="14">
        <f>'1_INPUT'!B27</f>
        <v/>
      </c>
      <c r="D8" s="19" t="inlineStr">
        <is>
          <t>Tetap di rentang relevan</t>
        </is>
      </c>
    </row>
    <row r="9">
      <c r="A9" s="18" t="inlineStr">
        <is>
          <t>FOH yang dipungut (Applied) = SH × tarif</t>
        </is>
      </c>
      <c r="B9" s="19" t="inlineStr">
        <is>
          <t>SH × tarif_FOH = '1_INPUT'!B32 × '1_INPUT'!B33</t>
        </is>
      </c>
      <c r="C9" s="14">
        <f>'1_INPUT'!B32*'1_INPUT'!B33</f>
        <v/>
      </c>
      <c r="D9" s="19" t="inlineStr">
        <is>
          <t>Dipungut ke produk pada SH aktual, bukan AH</t>
        </is>
      </c>
    </row>
    <row r="11" ht="20" customHeight="1">
      <c r="A11" s="4" t="inlineStr">
        <is>
          <t>DEKOMPOSISI SELISIH (2-WAY)</t>
        </is>
      </c>
    </row>
    <row r="12">
      <c r="A12" s="3" t="inlineStr">
        <is>
          <t>Sub-selisih</t>
        </is>
      </c>
      <c r="B12" s="3" t="inlineStr">
        <is>
          <t>Rumus</t>
        </is>
      </c>
      <c r="C12" s="3" t="inlineStr">
        <is>
          <t>Hasil (Rp)</t>
        </is>
      </c>
      <c r="D12" s="3" t="inlineStr">
        <is>
          <t>Departemen PJ</t>
        </is>
      </c>
      <c r="E12" s="3" t="inlineStr">
        <is>
          <t>Interpretasi</t>
        </is>
      </c>
      <c r="F12" s="12" t="n"/>
    </row>
    <row r="13">
      <c r="A13" s="18" t="inlineStr">
        <is>
          <t>Selisih Budget (Spending) FOH</t>
        </is>
      </c>
      <c r="B13" s="8" t="inlineStr">
        <is>
          <t>Aktual − Budget</t>
        </is>
      </c>
      <c r="C13" s="14">
        <f>C7-C8</f>
        <v/>
      </c>
      <c r="D13" s="5" t="inlineStr">
        <is>
          <t>Manajer fasilitas</t>
        </is>
      </c>
      <c r="E13" s="5" t="inlineStr">
        <is>
          <t>Aktual − Budget. Selisih pengeluaran FOH dari yang dianggarkan.</t>
        </is>
      </c>
      <c r="F13" s="17" t="n"/>
    </row>
    <row r="14">
      <c r="A14" s="18" t="inlineStr">
        <is>
          <t>Selisih Volume FOH</t>
        </is>
      </c>
      <c r="B14" s="8" t="inlineStr">
        <is>
          <t>Budget − Applied</t>
        </is>
      </c>
      <c r="C14" s="14">
        <f>C8-C9</f>
        <v/>
      </c>
      <c r="D14" s="5" t="inlineStr">
        <is>
          <t>Manajemen puncak</t>
        </is>
      </c>
      <c r="E14" s="5" t="inlineStr">
        <is>
          <t>Budget − Applied. F = kapasitas termanfaatkan baik (over-applied); U = kapasitas idle.</t>
        </is>
      </c>
      <c r="F14" s="17" t="n"/>
    </row>
    <row r="16" ht="20" customHeight="1">
      <c r="A16" s="4" t="inlineStr">
        <is>
          <t>REKONSILIASI</t>
        </is>
      </c>
    </row>
    <row r="17">
      <c r="A17" s="18" t="inlineStr">
        <is>
          <t>Total selisih FOH</t>
        </is>
      </c>
      <c r="B17" s="19" t="inlineStr">
        <is>
          <t>C13 + C14</t>
        </is>
      </c>
      <c r="C17" s="14">
        <f>C13+C14</f>
        <v/>
      </c>
      <c r="D17" s="19" t="inlineStr">
        <is>
          <t>Sub-selisih dijumlah</t>
        </is>
      </c>
    </row>
    <row r="18">
      <c r="A18" s="18" t="inlineStr">
        <is>
          <t>Cek: Aktual − Applied</t>
        </is>
      </c>
      <c r="B18" s="19" t="inlineStr">
        <is>
          <t>aktual − applied</t>
        </is>
      </c>
      <c r="C18" s="14">
        <f>C7-C9</f>
        <v/>
      </c>
      <c r="D18" s="19" t="inlineStr">
        <is>
          <t>Harus sama dengan total sub-selisih</t>
        </is>
      </c>
    </row>
    <row r="19">
      <c r="A19" s="18" t="inlineStr">
        <is>
          <t>Selisih (sub-var − cek)</t>
        </is>
      </c>
      <c r="B19" s="19" t="inlineStr">
        <is>
          <t>harus 0</t>
        </is>
      </c>
      <c r="C19" s="20">
        <f>C17-C18</f>
        <v/>
      </c>
      <c r="D19" s="19" t="inlineStr">
        <is>
          <t>Harus = 0</t>
        </is>
      </c>
    </row>
  </sheetData>
  <mergeCells count="9">
    <mergeCell ref="A2:F2"/>
    <mergeCell ref="E12:F12"/>
    <mergeCell ref="A6:D6"/>
    <mergeCell ref="A4:D4"/>
    <mergeCell ref="A1:F1"/>
    <mergeCell ref="E13:F13"/>
    <mergeCell ref="E14:F14"/>
    <mergeCell ref="A16:D16"/>
    <mergeCell ref="A11:D11"/>
  </mergeCells>
  <conditionalFormatting sqref="C13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14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17">
    <cfRule type="cellIs" priority="1" operator="greaterThan" dxfId="0">
      <formula>0</formula>
    </cfRule>
    <cfRule type="cellIs" priority="2" operator="lessThan" dxfId="1">
      <formula>0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16" customWidth="1" min="4" max="4"/>
    <col width="16" customWidth="1" min="5" max="5"/>
    <col width="22" customWidth="1" min="6" max="6"/>
    <col width="14" customWidth="1" min="7" max="7"/>
  </cols>
  <sheetData>
    <row r="1" ht="26" customHeight="1">
      <c r="A1" s="1" t="inlineStr">
        <is>
          <t>REKAPITULASI &amp; REKONSILIASI SEMUA SELISIH</t>
        </is>
      </c>
    </row>
    <row r="2" ht="30" customHeight="1">
      <c r="A2" s="2" t="inlineStr">
        <is>
          <t>One-way / two-way / three-way / four-way. Angka di kolom Hasil merujuk langsung ke sheet lain; ubah input → semua update.</t>
        </is>
      </c>
    </row>
    <row r="4">
      <c r="A4" s="3" t="inlineStr">
        <is>
          <t>Komponen</t>
        </is>
      </c>
      <c r="B4" s="3" t="inlineStr">
        <is>
          <t>Sub-selisih</t>
        </is>
      </c>
      <c r="C4" s="3" t="inlineStr">
        <is>
          <t>Hasil (Rp)</t>
        </is>
      </c>
      <c r="D4" s="3" t="inlineStr">
        <is>
          <t>Hasil (Rp jt)</t>
        </is>
      </c>
      <c r="E4" s="3" t="inlineStr">
        <is>
          <t>Status</t>
        </is>
      </c>
      <c r="F4" s="3" t="inlineStr">
        <is>
          <t>Departemen PJ</t>
        </is>
      </c>
      <c r="G4" s="3" t="inlineStr">
        <is>
          <t>Sumber</t>
        </is>
      </c>
    </row>
    <row r="5">
      <c r="A5" s="18" t="inlineStr">
        <is>
          <t>Material</t>
        </is>
      </c>
      <c r="B5" s="13" t="inlineStr">
        <is>
          <t>Price (MPV)</t>
        </is>
      </c>
      <c r="C5" s="14">
        <f>'2_MATERIAL'!C11</f>
        <v/>
      </c>
      <c r="D5" s="22">
        <f>C5/1000000</f>
        <v/>
      </c>
      <c r="E5" s="23">
        <f>IF(C5&gt;0,"U (unfavorable)",IF(C5&lt;0,"F (favorable)","-"))</f>
        <v/>
      </c>
      <c r="F5" s="5" t="inlineStr">
        <is>
          <t>Pembelian</t>
        </is>
      </c>
      <c r="G5" s="7" t="inlineStr">
        <is>
          <t>2_MATERIAL</t>
        </is>
      </c>
    </row>
    <row r="6">
      <c r="A6" s="18" t="inlineStr">
        <is>
          <t>Material</t>
        </is>
      </c>
      <c r="B6" s="13" t="inlineStr">
        <is>
          <t>Quantity (MQV)</t>
        </is>
      </c>
      <c r="C6" s="14">
        <f>'2_MATERIAL'!C12</f>
        <v/>
      </c>
      <c r="D6" s="22">
        <f>C6/1000000</f>
        <v/>
      </c>
      <c r="E6" s="23">
        <f>IF(C6&gt;0,"U (unfavorable)",IF(C6&lt;0,"F (favorable)","-"))</f>
        <v/>
      </c>
      <c r="F6" s="5" t="inlineStr">
        <is>
          <t>Produksi/Gudang</t>
        </is>
      </c>
      <c r="G6" s="7" t="inlineStr">
        <is>
          <t>2_MATERIAL</t>
        </is>
      </c>
    </row>
    <row r="7">
      <c r="A7" s="18" t="inlineStr">
        <is>
          <t>TKL</t>
        </is>
      </c>
      <c r="B7" s="13" t="inlineStr">
        <is>
          <t>Rate (LRV)</t>
        </is>
      </c>
      <c r="C7" s="14">
        <f>'3_TKL'!C11</f>
        <v/>
      </c>
      <c r="D7" s="22">
        <f>C7/1000000</f>
        <v/>
      </c>
      <c r="E7" s="23">
        <f>IF(C7&gt;0,"U (unfavorable)",IF(C7&lt;0,"F (favorable)","-"))</f>
        <v/>
      </c>
      <c r="F7" s="5" t="inlineStr">
        <is>
          <t>SDM/Pengupahan</t>
        </is>
      </c>
      <c r="G7" s="7" t="inlineStr">
        <is>
          <t>3_TKL</t>
        </is>
      </c>
    </row>
    <row r="8">
      <c r="A8" s="18" t="inlineStr">
        <is>
          <t>TKL</t>
        </is>
      </c>
      <c r="B8" s="13" t="inlineStr">
        <is>
          <t>Efficiency (LEV)</t>
        </is>
      </c>
      <c r="C8" s="14">
        <f>'3_TKL'!C12</f>
        <v/>
      </c>
      <c r="D8" s="22">
        <f>C8/1000000</f>
        <v/>
      </c>
      <c r="E8" s="23">
        <f>IF(C8&gt;0,"U (unfavorable)",IF(C8&lt;0,"F (favorable)","-"))</f>
        <v/>
      </c>
      <c r="F8" s="5" t="inlineStr">
        <is>
          <t>Produksi</t>
        </is>
      </c>
      <c r="G8" s="7" t="inlineStr">
        <is>
          <t>3_TKL</t>
        </is>
      </c>
    </row>
    <row r="9">
      <c r="A9" s="18" t="inlineStr">
        <is>
          <t>VOH</t>
        </is>
      </c>
      <c r="B9" s="13" t="inlineStr">
        <is>
          <t>Spending</t>
        </is>
      </c>
      <c r="C9" s="14">
        <f>'4_VOH'!C11</f>
        <v/>
      </c>
      <c r="D9" s="22">
        <f>C9/1000000</f>
        <v/>
      </c>
      <c r="E9" s="23">
        <f>IF(C9&gt;0,"U (unfavorable)",IF(C9&lt;0,"F (favorable)","-"))</f>
        <v/>
      </c>
      <c r="F9" s="5" t="inlineStr">
        <is>
          <t>Utilitas/Pendukung</t>
        </is>
      </c>
      <c r="G9" s="7" t="inlineStr">
        <is>
          <t>4_VOH</t>
        </is>
      </c>
    </row>
    <row r="10">
      <c r="A10" s="18" t="inlineStr">
        <is>
          <t>VOH</t>
        </is>
      </c>
      <c r="B10" s="13" t="inlineStr">
        <is>
          <t>Efficiency</t>
        </is>
      </c>
      <c r="C10" s="14">
        <f>'4_VOH'!C12</f>
        <v/>
      </c>
      <c r="D10" s="22">
        <f>C10/1000000</f>
        <v/>
      </c>
      <c r="E10" s="23">
        <f>IF(C10&gt;0,"U (unfavorable)",IF(C10&lt;0,"F (favorable)","-"))</f>
        <v/>
      </c>
      <c r="F10" s="5" t="inlineStr">
        <is>
          <t>Produksi</t>
        </is>
      </c>
      <c r="G10" s="7" t="inlineStr">
        <is>
          <t>4_VOH</t>
        </is>
      </c>
    </row>
    <row r="11">
      <c r="A11" s="18" t="inlineStr">
        <is>
          <t>FOH</t>
        </is>
      </c>
      <c r="B11" s="13" t="inlineStr">
        <is>
          <t>Budget (Spending)</t>
        </is>
      </c>
      <c r="C11" s="14">
        <f>'5_FOH'!C13</f>
        <v/>
      </c>
      <c r="D11" s="22">
        <f>C11/1000000</f>
        <v/>
      </c>
      <c r="E11" s="23">
        <f>IF(C11&gt;0,"U (unfavorable)",IF(C11&lt;0,"F (favorable)","-"))</f>
        <v/>
      </c>
      <c r="F11" s="5" t="inlineStr">
        <is>
          <t>Manajer fasilitas</t>
        </is>
      </c>
      <c r="G11" s="7" t="inlineStr">
        <is>
          <t>5_FOH</t>
        </is>
      </c>
    </row>
    <row r="12">
      <c r="A12" s="18" t="inlineStr">
        <is>
          <t>FOH</t>
        </is>
      </c>
      <c r="B12" s="13" t="inlineStr">
        <is>
          <t>Volume</t>
        </is>
      </c>
      <c r="C12" s="14">
        <f>'5_FOH'!C14</f>
        <v/>
      </c>
      <c r="D12" s="22">
        <f>C12/1000000</f>
        <v/>
      </c>
      <c r="E12" s="23">
        <f>IF(C12&gt;0,"U (unfavorable)",IF(C12&lt;0,"F (favorable)","-"))</f>
        <v/>
      </c>
      <c r="F12" s="5" t="inlineStr">
        <is>
          <t>Manajemen puncak</t>
        </is>
      </c>
      <c r="G12" s="7" t="inlineStr">
        <is>
          <t>5_FOH</t>
        </is>
      </c>
    </row>
    <row r="14">
      <c r="A14" s="24" t="inlineStr">
        <is>
          <t>Total Material</t>
        </is>
      </c>
      <c r="B14" s="17" t="n"/>
      <c r="C14" s="25">
        <f>C5+C6</f>
        <v/>
      </c>
      <c r="D14" s="26">
        <f>C14/1000000</f>
        <v/>
      </c>
      <c r="E14" s="27">
        <f>IF(C14&gt;0,"U",IF(C14&lt;0,"F","-"))</f>
        <v/>
      </c>
      <c r="F14" s="19" t="inlineStr">
        <is>
          <t>MPV + MQV</t>
        </is>
      </c>
      <c r="G14" s="17" t="n"/>
    </row>
    <row r="15">
      <c r="A15" s="24" t="inlineStr">
        <is>
          <t>Total TKL</t>
        </is>
      </c>
      <c r="B15" s="17" t="n"/>
      <c r="C15" s="25">
        <f>C7+C8</f>
        <v/>
      </c>
      <c r="D15" s="26">
        <f>C15/1000000</f>
        <v/>
      </c>
      <c r="E15" s="27">
        <f>IF(C15&gt;0,"U",IF(C15&lt;0,"F","-"))</f>
        <v/>
      </c>
      <c r="F15" s="19" t="inlineStr">
        <is>
          <t>LRV + LEV</t>
        </is>
      </c>
      <c r="G15" s="17" t="n"/>
    </row>
    <row r="16">
      <c r="A16" s="24" t="inlineStr">
        <is>
          <t>Total VOH</t>
        </is>
      </c>
      <c r="B16" s="17" t="n"/>
      <c r="C16" s="25">
        <f>C9+C10</f>
        <v/>
      </c>
      <c r="D16" s="26">
        <f>C16/1000000</f>
        <v/>
      </c>
      <c r="E16" s="27">
        <f>IF(C16&gt;0,"U",IF(C16&lt;0,"F","-"))</f>
        <v/>
      </c>
      <c r="F16" s="19" t="inlineStr">
        <is>
          <t>spending + efficiency</t>
        </is>
      </c>
      <c r="G16" s="17" t="n"/>
    </row>
    <row r="17">
      <c r="A17" s="24" t="inlineStr">
        <is>
          <t>Total FOH</t>
        </is>
      </c>
      <c r="B17" s="17" t="n"/>
      <c r="C17" s="25">
        <f>C11+C12</f>
        <v/>
      </c>
      <c r="D17" s="26">
        <f>C17/1000000</f>
        <v/>
      </c>
      <c r="E17" s="27">
        <f>IF(C17&gt;0,"U",IF(C17&lt;0,"F","-"))</f>
        <v/>
      </c>
      <c r="F17" s="19" t="inlineStr">
        <is>
          <t>budget + volume</t>
        </is>
      </c>
      <c r="G17" s="17" t="n"/>
    </row>
    <row r="19" ht="20" customHeight="1">
      <c r="A19" s="4" t="inlineStr">
        <is>
          <t>REKONSILIASI KE MASTER BUDGET VARIANCE</t>
        </is>
      </c>
    </row>
    <row r="20">
      <c r="A20" s="18" t="inlineStr">
        <is>
          <t>Total Flexible-Budget Variance (7-way, excl FOH volume)</t>
        </is>
      </c>
      <c r="B20" s="17" t="n"/>
      <c r="C20" s="28">
        <f>SUM(C5:C11)</f>
        <v/>
      </c>
      <c r="D20" s="29">
        <f>C20/1000000</f>
        <v/>
      </c>
      <c r="E20" s="27">
        <f>IF(C20&gt;0,"U",IF(C20&lt;0,"F","-"))</f>
        <v/>
      </c>
      <c r="F20" s="19" t="inlineStr">
        <is>
          <t>MPV+MQV+LRV+LEV+VOH_sp+VOH_ef+FOH_budget</t>
        </is>
      </c>
      <c r="G20" s="17" t="n"/>
    </row>
    <row r="21">
      <c r="A21" s="18" t="inlineStr">
        <is>
          <t>Anggaran Statis (master budget) total</t>
        </is>
      </c>
      <c r="B21" s="17" t="n"/>
      <c r="C21" s="30">
        <f>'1_INPUT'!B7*'1_INPUT'!B11*'1_INPUT'!B12+'1_INPUT'!B7*'1_INPUT'!B17*'1_INPUT'!B18+'1_INPUT'!B7*'1_INPUT'!B17*'1_INPUT'!B23+'1_INPUT'!B27</f>
        <v/>
      </c>
      <c r="D21" s="29">
        <f>C21/1000000</f>
        <v/>
      </c>
      <c r="E21" s="17" t="n"/>
      <c r="F21" s="19" t="inlineStr">
        <is>
          <t>Vol statis × (std material+TKL+VOH per unit) + FOH budget</t>
        </is>
      </c>
      <c r="G21" s="17" t="n"/>
    </row>
    <row r="22">
      <c r="A22" s="18" t="inlineStr">
        <is>
          <t>Anggaran Fleksibel (pada volume aktual)</t>
        </is>
      </c>
      <c r="B22" s="17" t="n"/>
      <c r="C22" s="30">
        <f>'1_INPUT'!B31*'1_INPUT'!B12+'1_INPUT'!B32*'1_INPUT'!B18+'1_INPUT'!B32*'1_INPUT'!B23+'1_INPUT'!B27</f>
        <v/>
      </c>
      <c r="D22" s="29">
        <f>C22/1000000</f>
        <v/>
      </c>
      <c r="E22" s="17" t="n"/>
      <c r="F22" s="19" t="inlineStr">
        <is>
          <t>SQ×SP + SH×SR + SH×VOH_rate + FOH budget (tetap)</t>
        </is>
      </c>
      <c r="G22" s="17" t="n"/>
    </row>
    <row r="23">
      <c r="A23" s="18" t="inlineStr">
        <is>
          <t>Total Aktual</t>
        </is>
      </c>
      <c r="B23" s="17" t="n"/>
      <c r="C23" s="30">
        <f>'1_INPUT'!B13*'1_INPUT'!B14+'1_INPUT'!B19*'1_INPUT'!B20+'1_INPUT'!B24+'1_INPUT'!B28</f>
        <v/>
      </c>
      <c r="D23" s="29">
        <f>C23/1000000</f>
        <v/>
      </c>
      <c r="E23" s="17" t="n"/>
      <c r="F23" s="19" t="inlineStr">
        <is>
          <t>Aktual material + TKL + VOH + FOH</t>
        </is>
      </c>
      <c r="G23" s="17" t="n"/>
    </row>
    <row r="24">
      <c r="A24" s="31" t="inlineStr">
        <is>
          <t>Master Budget Variance (Actual − Static)</t>
        </is>
      </c>
      <c r="B24" s="17" t="n"/>
      <c r="C24" s="32">
        <f>C23-C21</f>
        <v/>
      </c>
      <c r="D24" s="29">
        <f>C24/1000000</f>
        <v/>
      </c>
      <c r="E24" s="27">
        <f>IF(C24&gt;0,"U",IF(C24&lt;0,"F","-"))</f>
        <v/>
      </c>
      <c r="F24" s="19" t="inlineStr">
        <is>
          <t>Angka 'mengejutkan' manajer di awal — bercampur volume &amp; efisiensi</t>
        </is>
      </c>
      <c r="G24" s="17" t="n"/>
    </row>
    <row r="25">
      <c r="A25" s="18" t="inlineStr">
        <is>
          <t>Volume Variance (Flexible − Static)</t>
        </is>
      </c>
      <c r="B25" s="17" t="n"/>
      <c r="C25" s="25">
        <f>C22-C21</f>
        <v/>
      </c>
      <c r="D25" s="29">
        <f>C25/1000000</f>
        <v/>
      </c>
      <c r="E25" s="27">
        <f>IF(C25&gt;0,"U",IF(C25&lt;0,"F","-"))</f>
        <v/>
      </c>
      <c r="F25" s="19" t="inlineStr">
        <is>
          <t>Dampak murni perbedaan volume (wajar, bukan inefisiensi)</t>
        </is>
      </c>
      <c r="G25" s="17" t="n"/>
    </row>
    <row r="26">
      <c r="A26" s="18" t="inlineStr">
        <is>
          <t>Cek: MBV = Volume Var + Flexible-Budget Var</t>
        </is>
      </c>
      <c r="B26" s="17" t="n"/>
      <c r="C26" s="20">
        <f>C24-(C25+C20)</f>
        <v/>
      </c>
      <c r="D26" s="22">
        <f>C26/1000000</f>
        <v/>
      </c>
      <c r="E26" s="17" t="n"/>
      <c r="F26" s="19" t="inlineStr">
        <is>
          <t>Harus = 0</t>
        </is>
      </c>
      <c r="G26" s="17" t="n"/>
    </row>
    <row r="28" ht="20" customHeight="1">
      <c r="A28" s="4" t="inlineStr">
        <is>
          <t>PRESENTASI TIGA-JALAN (OVERHEAD TOTAL)</t>
        </is>
      </c>
    </row>
    <row r="29">
      <c r="A29" s="3" t="inlineStr">
        <is>
          <t>Format</t>
        </is>
      </c>
      <c r="B29" s="3" t="inlineStr">
        <is>
          <t>Sub-selisih</t>
        </is>
      </c>
      <c r="C29" s="3" t="inlineStr">
        <is>
          <t>Hasil (Rp)</t>
        </is>
      </c>
      <c r="D29" s="3" t="inlineStr">
        <is>
          <t>Hasil (Rp jt)</t>
        </is>
      </c>
      <c r="E29" s="3" t="inlineStr">
        <is>
          <t>Status</t>
        </is>
      </c>
      <c r="F29" s="3" t="inlineStr"/>
      <c r="G29" s="12" t="n"/>
    </row>
    <row r="30">
      <c r="A30" s="18" t="inlineStr">
        <is>
          <t>One-way</t>
        </is>
      </c>
      <c r="B30" s="13" t="inlineStr">
        <is>
          <t>Total overhead (VOH + FOH)</t>
        </is>
      </c>
      <c r="C30" s="14">
        <f>C16+C17</f>
        <v/>
      </c>
      <c r="D30" s="22">
        <f>C30/1000000</f>
        <v/>
      </c>
      <c r="E30" s="27">
        <f>IF(C30&gt;0,"U",IF(C30&lt;0,"F","-"))</f>
        <v/>
      </c>
      <c r="F30" s="17" t="n"/>
      <c r="G30" s="17" t="n"/>
    </row>
    <row r="31">
      <c r="A31" s="18" t="inlineStr">
        <is>
          <t>Two-way (variabel)</t>
        </is>
      </c>
      <c r="B31" s="13" t="inlineStr">
        <is>
          <t>Total selisih variabel overhead</t>
        </is>
      </c>
      <c r="C31" s="14">
        <f>C16</f>
        <v/>
      </c>
      <c r="D31" s="22">
        <f>C31/1000000</f>
        <v/>
      </c>
      <c r="E31" s="27">
        <f>IF(C31&gt;0,"U",IF(C31&lt;0,"F","-"))</f>
        <v/>
      </c>
      <c r="F31" s="17" t="n"/>
      <c r="G31" s="17" t="n"/>
    </row>
    <row r="32">
      <c r="A32" s="18" t="inlineStr">
        <is>
          <t>Two-way (tetap)</t>
        </is>
      </c>
      <c r="B32" s="13" t="inlineStr">
        <is>
          <t>Total selisih tetap overhead</t>
        </is>
      </c>
      <c r="C32" s="14">
        <f>C17</f>
        <v/>
      </c>
      <c r="D32" s="22">
        <f>C32/1000000</f>
        <v/>
      </c>
      <c r="E32" s="27">
        <f>IF(C32&gt;0,"U",IF(C32&lt;0,"F","-"))</f>
        <v/>
      </c>
      <c r="F32" s="17" t="n"/>
      <c r="G32" s="17" t="n"/>
    </row>
    <row r="33">
      <c r="A33" s="18" t="inlineStr">
        <is>
          <t>Three-way: Spending</t>
        </is>
      </c>
      <c r="B33" s="13" t="inlineStr">
        <is>
          <t>VOH spending + FOH budget</t>
        </is>
      </c>
      <c r="C33" s="14">
        <f>'4_VOH'!C11+'5_FOH'!C13</f>
        <v/>
      </c>
      <c r="D33" s="22">
        <f>C33/1000000</f>
        <v/>
      </c>
      <c r="E33" s="27">
        <f>IF(C33&gt;0,"U",IF(C33&lt;0,"F","-"))</f>
        <v/>
      </c>
      <c r="F33" s="17" t="n"/>
      <c r="G33" s="17" t="n"/>
    </row>
    <row r="34">
      <c r="A34" s="18" t="inlineStr">
        <is>
          <t>Three-way: Efficiency</t>
        </is>
      </c>
      <c r="B34" s="13" t="inlineStr">
        <is>
          <t>VOH efficiency saja</t>
        </is>
      </c>
      <c r="C34" s="14">
        <f>'4_VOH'!C12</f>
        <v/>
      </c>
      <c r="D34" s="22">
        <f>C34/1000000</f>
        <v/>
      </c>
      <c r="E34" s="27">
        <f>IF(C34&gt;0,"U",IF(C34&lt;0,"F","-"))</f>
        <v/>
      </c>
      <c r="F34" s="17" t="n"/>
      <c r="G34" s="17" t="n"/>
    </row>
    <row r="35">
      <c r="A35" s="18" t="inlineStr">
        <is>
          <t>Three-way: Volume</t>
        </is>
      </c>
      <c r="B35" s="13" t="inlineStr">
        <is>
          <t>FOH volume saja</t>
        </is>
      </c>
      <c r="C35" s="14">
        <f>'5_FOH'!C14</f>
        <v/>
      </c>
      <c r="D35" s="22">
        <f>C35/1000000</f>
        <v/>
      </c>
      <c r="E35" s="27">
        <f>IF(C35&gt;0,"U",IF(C35&lt;0,"F","-"))</f>
        <v/>
      </c>
      <c r="F35" s="17" t="n"/>
      <c r="G35" s="17" t="n"/>
    </row>
    <row r="36">
      <c r="A36" s="18" t="inlineStr">
        <is>
          <t>Four-way: VOH Spending</t>
        </is>
      </c>
      <c r="B36" s="13" t="inlineStr">
        <is>
          <t>VOH spending saja</t>
        </is>
      </c>
      <c r="C36" s="14">
        <f>'4_VOH'!C11</f>
        <v/>
      </c>
      <c r="D36" s="22">
        <f>C36/1000000</f>
        <v/>
      </c>
      <c r="E36" s="27">
        <f>IF(C36&gt;0,"U",IF(C36&lt;0,"F","-"))</f>
        <v/>
      </c>
      <c r="F36" s="17" t="n"/>
      <c r="G36" s="17" t="n"/>
    </row>
    <row r="37">
      <c r="A37" s="18" t="inlineStr">
        <is>
          <t>Four-way: VOH Efficiency</t>
        </is>
      </c>
      <c r="B37" s="13" t="inlineStr">
        <is>
          <t>VOH efficiency saja</t>
        </is>
      </c>
      <c r="C37" s="14">
        <f>'4_VOH'!C12</f>
        <v/>
      </c>
      <c r="D37" s="22">
        <f>C37/1000000</f>
        <v/>
      </c>
      <c r="E37" s="27">
        <f>IF(C37&gt;0,"U",IF(C37&lt;0,"F","-"))</f>
        <v/>
      </c>
      <c r="F37" s="17" t="n"/>
      <c r="G37" s="17" t="n"/>
    </row>
    <row r="38">
      <c r="A38" s="18" t="inlineStr">
        <is>
          <t>Four-way: FOH Budget</t>
        </is>
      </c>
      <c r="B38" s="13" t="inlineStr">
        <is>
          <t>FOH budget saja</t>
        </is>
      </c>
      <c r="C38" s="14">
        <f>'5_FOH'!C13</f>
        <v/>
      </c>
      <c r="D38" s="22">
        <f>C38/1000000</f>
        <v/>
      </c>
      <c r="E38" s="27">
        <f>IF(C38&gt;0,"U",IF(C38&lt;0,"F","-"))</f>
        <v/>
      </c>
      <c r="F38" s="17" t="n"/>
      <c r="G38" s="17" t="n"/>
    </row>
    <row r="39">
      <c r="A39" s="18" t="inlineStr">
        <is>
          <t>Four-way: FOH Volume</t>
        </is>
      </c>
      <c r="B39" s="13" t="inlineStr">
        <is>
          <t>FOH volume saja</t>
        </is>
      </c>
      <c r="C39" s="14">
        <f>'5_FOH'!C14</f>
        <v/>
      </c>
      <c r="D39" s="22">
        <f>C39/1000000</f>
        <v/>
      </c>
      <c r="E39" s="27">
        <f>IF(C39&gt;0,"U",IF(C39&lt;0,"F","-"))</f>
        <v/>
      </c>
      <c r="F39" s="17" t="n"/>
      <c r="G39" s="17" t="n"/>
    </row>
  </sheetData>
  <mergeCells count="37">
    <mergeCell ref="A24:B24"/>
    <mergeCell ref="A15:B15"/>
    <mergeCell ref="F29:G29"/>
    <mergeCell ref="F16:G16"/>
    <mergeCell ref="F25:G25"/>
    <mergeCell ref="F34:G34"/>
    <mergeCell ref="A19:G19"/>
    <mergeCell ref="A28:G28"/>
    <mergeCell ref="F21:G21"/>
    <mergeCell ref="A16:B16"/>
    <mergeCell ref="F24:G24"/>
    <mergeCell ref="F30:G30"/>
    <mergeCell ref="F15:G15"/>
    <mergeCell ref="A25:B25"/>
    <mergeCell ref="F20:G20"/>
    <mergeCell ref="F33:G33"/>
    <mergeCell ref="F36:G36"/>
    <mergeCell ref="F32:G32"/>
    <mergeCell ref="F26:G26"/>
    <mergeCell ref="F17:G17"/>
    <mergeCell ref="F35:G35"/>
    <mergeCell ref="A26:B26"/>
    <mergeCell ref="A21:B21"/>
    <mergeCell ref="A1:G1"/>
    <mergeCell ref="F38:G38"/>
    <mergeCell ref="F23:G23"/>
    <mergeCell ref="F31:G31"/>
    <mergeCell ref="A14:B14"/>
    <mergeCell ref="F22:G22"/>
    <mergeCell ref="A23:B23"/>
    <mergeCell ref="A17:B17"/>
    <mergeCell ref="A22:B22"/>
    <mergeCell ref="A20:B20"/>
    <mergeCell ref="F37:G37"/>
    <mergeCell ref="F39:G39"/>
    <mergeCell ref="A2:G2"/>
    <mergeCell ref="F14:G14"/>
  </mergeCells>
  <conditionalFormatting sqref="C5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D5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6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D6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7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D7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8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D8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9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D9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10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D10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11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D11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12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D12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14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D14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15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D15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16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D16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17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D17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20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24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25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30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D30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31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D31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32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D32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33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D33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34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D34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35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D35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36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D36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37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D37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38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D38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39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D39">
    <cfRule type="cellIs" priority="1" operator="greaterThan" dxfId="0">
      <formula>0</formula>
    </cfRule>
    <cfRule type="cellIs" priority="2" operator="less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2026-07-18T08:51:05Z</dcterms:created>
  <dcterms:modified xmlns:dcterms="http://purl.org/dc/terms/" xmlns:xsi="http://www.w3.org/2001/XMLSchema-instance" xsi:type="dcterms:W3CDTF">2026-07-18T08:51:05Z</dcterms:modified>
</cp:coreProperties>
</file>