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PETUNJUK" sheetId="1" state="visible" r:id="rId1"/>
    <sheet xmlns:r="http://schemas.openxmlformats.org/officeDocument/2006/relationships" name="2_SPOT_QUOTE" sheetId="2" state="visible" r:id="rId2"/>
    <sheet xmlns:r="http://schemas.openxmlformats.org/officeDocument/2006/relationships" name="3_CROSS_RATE" sheetId="3" state="visible" r:id="rId3"/>
    <sheet xmlns:r="http://schemas.openxmlformats.org/officeDocument/2006/relationships" name="4_FORWARD_UIRP" sheetId="4" state="visible" r:id="rId4"/>
    <sheet xmlns:r="http://schemas.openxmlformats.org/officeDocument/2006/relationships" name="5_CIRP_ARBITRASE" sheetId="5" state="visible" r:id="rId5"/>
    <sheet xmlns:r="http://schemas.openxmlformats.org/officeDocument/2006/relationships" name="6_PPP" sheetId="6" state="visible" r:id="rId6"/>
    <sheet xmlns:r="http://schemas.openxmlformats.org/officeDocument/2006/relationships" name="7_RUMU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Rp&quot;#,##0.00"/>
    <numFmt numFmtId="165" formatCode="0.0000%"/>
    <numFmt numFmtId="166" formatCode="&quot;Rp&quot;#,##0"/>
    <numFmt numFmtId="167" formatCode="0.0000"/>
    <numFmt numFmtId="168" formatCode="0.000000"/>
    <numFmt numFmtId="169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b val="1"/>
      <color rgb="001F4E79"/>
      <sz val="11"/>
    </font>
    <font>
      <name val="Calibri"/>
      <color rgb="00555555"/>
      <sz val="10"/>
    </font>
  </fonts>
  <fills count="9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BBDEFB"/>
      </patternFill>
    </fill>
    <fill>
      <patternFill patternType="solid">
        <fgColor rgb="00FFF59D"/>
      </patternFill>
    </fill>
    <fill>
      <patternFill patternType="solid">
        <fgColor rgb="00C8E6C9"/>
      </patternFill>
    </fill>
    <fill>
      <patternFill patternType="solid">
        <fgColor rgb="00FFE0B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164" fontId="5" fillId="5" borderId="1" applyAlignment="1" pivotButton="0" quotePrefix="0" xfId="0">
      <alignment horizontal="right" vertical="center"/>
    </xf>
    <xf numFmtId="3" fontId="5" fillId="5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6" fontId="4" fillId="0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right" vertical="center"/>
    </xf>
    <xf numFmtId="165" fontId="4" fillId="2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168" fontId="4" fillId="0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right" vertical="center"/>
    </xf>
    <xf numFmtId="165" fontId="3" fillId="0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right" vertical="center"/>
    </xf>
    <xf numFmtId="166" fontId="3" fillId="8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66" fontId="5" fillId="5" borderId="1" applyAlignment="1" pivotButton="0" quotePrefix="0" xfId="0">
      <alignment horizontal="right" vertical="center"/>
    </xf>
    <xf numFmtId="169" fontId="5" fillId="5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3:C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78" customWidth="1" min="3" max="3"/>
  </cols>
  <sheetData>
    <row r="2" ht="28" customHeight="1"/>
    <row r="3">
      <c r="B3" s="1" t="inlineStr">
        <is>
          <t>Spot · Bid-Ask · Cross Rate · Forward Premium · UIRP · CIRP · PPP · Covered Interest Arbitrage</t>
        </is>
      </c>
    </row>
    <row r="5">
      <c r="B5" s="2" t="inlineStr">
        <is>
          <t>PAKAI CARA INI:</t>
        </is>
      </c>
    </row>
    <row r="6" ht="32" customHeight="1">
      <c r="B6" s="3" t="inlineStr">
        <is>
          <t>1. 2_SPOT_QUOTE</t>
        </is>
      </c>
      <c r="C6" s="4" t="inlineStr">
        <is>
          <t>Kutipan spot IDR/USD: input bid &amp; ask. Output spread absolut, spread persen, mid-rate, dan keputusan beli/jual. Coba ubah ask dan amati spread melebar.</t>
        </is>
      </c>
    </row>
    <row r="7" ht="32" customHeight="1">
      <c r="B7" s="3" t="inlineStr">
        <is>
          <t>2. 3_CROSS_RATE</t>
        </is>
      </c>
      <c r="C7" s="4" t="inlineStr">
        <is>
          <t>Cross rate IDR/SGD dari IDR/USD dan USD/SGD. Input dua pasangan kutipan (bid+ask). Output cross bid &amp; cross ask, spread, dan flag kesalahan kutipan.</t>
        </is>
      </c>
    </row>
    <row r="8" ht="32" customHeight="1">
      <c r="B8" s="3" t="inlineStr">
        <is>
          <t>3. 4_FORWARD_UIRP</t>
        </is>
      </c>
      <c r="C8" s="4" t="inlineStr">
        <is>
          <t>Forward premium/discount: input spot, bunga domestik (IDR), bunga asing (USD), tenor hari. Output forward implisit UIRP, premium/discount persen (tahunan), basis simple vs compound.</t>
        </is>
      </c>
    </row>
    <row r="9" ht="32" customHeight="1">
      <c r="B9" s="3" t="inlineStr">
        <is>
          <t>4. 5_CIRP_ARBITRASE</t>
        </is>
      </c>
      <c r="C9" s="4" t="inlineStr">
        <is>
          <t>Covered Interest Rate Parity: input spot, forward pasar, bunga IDR &amp; USD, tenor. Cek apakah paritas berlaku. Bila ada gap, hitung profit arbitrase tertutup per US$1 juta.</t>
        </is>
      </c>
    </row>
    <row r="10" ht="32" customHeight="1">
      <c r="B10" s="3" t="inlineStr">
        <is>
          <t>5. 6_PPP</t>
        </is>
      </c>
      <c r="C10" s="4" t="inlineStr">
        <is>
          <t>Purchasing Power Parity: input harga Big Mac (atau keranjang) di ID dan AS + spot. Output PPP absolut, over/under-valuation USD. PPP relatif: input inflasi ID &amp; AS + spot kini, output spot PPP jangka panjang.</t>
        </is>
      </c>
    </row>
    <row r="11" ht="32" customHeight="1">
      <c r="B11" s="3" t="inlineStr">
        <is>
          <t>6. 7_RUMUS</t>
        </is>
      </c>
      <c r="C11" s="4" t="inlineStr">
        <is>
          <t>Ringkasan semua rumus (spot, cross, UIRP, CIRP, PPP) dan asumsi tiap teori.</t>
        </is>
      </c>
    </row>
    <row r="13">
      <c r="B13" s="5" t="inlineStr">
        <is>
          <t>KONVENSI WARNA:</t>
        </is>
      </c>
    </row>
    <row r="14">
      <c r="B14" s="6" t="inlineStr">
        <is>
          <t>Sel BIRU</t>
        </is>
      </c>
      <c r="C14" s="4" t="inlineStr">
        <is>
          <t>Input — silakan ubah sesuai skenario Anda.</t>
        </is>
      </c>
    </row>
    <row r="15">
      <c r="B15" s="4" t="inlineStr">
        <is>
          <t>Sel HITAM</t>
        </is>
      </c>
      <c r="C15" s="4" t="inlineStr">
        <is>
          <t>Formula hidup — terhitung otomatis dari input. Jangan ditimpa manual.</t>
        </is>
      </c>
    </row>
    <row r="16">
      <c r="B16" s="7" t="inlineStr">
        <is>
          <t>Kuning</t>
        </is>
      </c>
      <c r="C16" s="4" t="inlineStr">
        <is>
          <t>Hasil kunci / kesimpulan utama.</t>
        </is>
      </c>
    </row>
    <row r="17">
      <c r="B17" s="8" t="inlineStr">
        <is>
          <t>Hijau / Merah</t>
        </is>
      </c>
      <c r="C17" s="4" t="inlineStr">
        <is>
          <t>Flag validasi (paritas berlaku / arbitrage ada).</t>
        </is>
      </c>
    </row>
    <row r="19">
      <c r="B19" s="5" t="inlineStr">
        <is>
          <t>CATATAN:</t>
        </is>
      </c>
    </row>
    <row r="20" ht="28" customHeight="1">
      <c r="B20" s="9" t="inlineStr">
        <is>
          <t>•  Konvensi kutipan: IDR/USD dibaca 'berapa Rupiah per 1 US Dollar' (price quotation). Spot IDR/USD ≈ 16.250 artinya US$ 1 = Rp 16.250.</t>
        </is>
      </c>
    </row>
    <row r="21" ht="28" customHeight="1">
      <c r="B21" s="9" t="inlineStr">
        <is>
          <t>•  Bunga yang dipakai: tahunan, dalam persen desimal. Tenor dalam HARI dikonversi otomatis ke fraksi tahun (basis actual/360 dipakai pasar uang; 365 opsional).</t>
        </is>
      </c>
    </row>
    <row r="22" ht="28" customHeight="1">
      <c r="B22" s="10" t="inlineStr">
        <is>
          <t>•  UIRP adalah hipotesis (forward = ekspektasi spot masa depan). CIRP adalah hubungan arbitrase yang ditahan oleh pasar — gap kecil menghilang dalam hitungan detik.</t>
        </is>
      </c>
    </row>
    <row r="23" ht="28" customHeight="1">
      <c r="B23" s="9" t="inlineStr">
        <is>
          <t>•  PPP absolut jarang berlaku sempurna jangka pendek ( barang non-tradeable, pajak, ongkos angkut). PPP relatif/inflasi lebih baik dipakai untuk proyeksi kurs jangka panjang (3-10 tahun).</t>
        </is>
      </c>
    </row>
    <row r="24" ht="28" customHeight="1">
      <c r="B24" s="9" t="inlineStr">
        <is>
          <t>•  Covered interest arbitrage bekerja bila gap CIRP &gt; biaya transaksi (spread, fee bank). Buku ini mengabaikan biaya transaksi — di praktik nyata, gap harus &gt; 5-15 bps untuk profit.</t>
        </is>
      </c>
    </row>
  </sheetData>
  <mergeCells count="6">
    <mergeCell ref="B21:C21"/>
    <mergeCell ref="B24:C24"/>
    <mergeCell ref="B3:C3"/>
    <mergeCell ref="B20:C20"/>
    <mergeCell ref="B23:C23"/>
    <mergeCell ref="B22:C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3:E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2" customWidth="1" min="2" max="2"/>
    <col width="18" customWidth="1" min="3" max="3"/>
    <col width="18" customWidth="1" min="4" max="4"/>
    <col width="46" customWidth="1" min="5" max="5"/>
  </cols>
  <sheetData>
    <row r="2" ht="28" customHeight="1"/>
    <row r="3">
      <c r="B3" s="1" t="inlineStr">
        <is>
          <t>Dealer membeli di BID, menjual di ASK. Selisihnya = profit broker + kompensasi risiko.</t>
        </is>
      </c>
    </row>
    <row r="5">
      <c r="B5" s="11" t="inlineStr">
        <is>
          <t>INPUT KUTIPAN</t>
        </is>
      </c>
      <c r="C5" s="12" t="inlineStr"/>
    </row>
    <row r="6">
      <c r="B6" s="13" t="inlineStr">
        <is>
          <t>Bid (dealer beli USD)</t>
        </is>
      </c>
      <c r="C6" s="14" t="n">
        <v>16200</v>
      </c>
    </row>
    <row r="7">
      <c r="B7" s="13" t="inlineStr">
        <is>
          <t>Ask (dealer jual USD)</t>
        </is>
      </c>
      <c r="C7" s="14" t="n">
        <v>16280</v>
      </c>
    </row>
    <row r="8">
      <c r="B8" s="13" t="inlineStr">
        <is>
          <t>Nominal transaksi (USD)</t>
        </is>
      </c>
      <c r="C8" s="15" t="n">
        <v>100000</v>
      </c>
    </row>
    <row r="10">
      <c r="B10" s="11" t="inlineStr">
        <is>
          <t>OUTPUT — SPREAD &amp; MID</t>
        </is>
      </c>
      <c r="C10" s="12" t="inlineStr"/>
    </row>
    <row r="11">
      <c r="B11" s="4" t="inlineStr">
        <is>
          <t>Spread absolut (Ask − Bid)</t>
        </is>
      </c>
      <c r="C11" s="16">
        <f>C7-C6</f>
        <v/>
      </c>
    </row>
    <row r="12">
      <c r="B12" s="4" t="inlineStr">
        <is>
          <t>Spread persen (tahunan tdk berlaku)</t>
        </is>
      </c>
      <c r="C12" s="17">
        <f>(C7-C6)/C7</f>
        <v/>
      </c>
    </row>
    <row r="13">
      <c r="B13" s="4" t="inlineStr">
        <is>
          <t>Mid-rate (Bid+Ask)/2</t>
        </is>
      </c>
      <c r="C13" s="18">
        <f>(C6+C7)/2</f>
        <v/>
      </c>
    </row>
    <row r="14">
      <c r="B14" s="4" t="inlineStr">
        <is>
          <t>Pinggiran spread (Rp/USD)</t>
        </is>
      </c>
      <c r="C14" s="16">
        <f>C7-C6</f>
        <v/>
      </c>
    </row>
    <row r="16">
      <c r="B16" s="11" t="inlineStr">
        <is>
          <t>BIAYA IMPLICIT BAGI KLIEN</t>
        </is>
      </c>
      <c r="C16" s="12" t="inlineStr"/>
    </row>
    <row r="17">
      <c r="B17" s="4" t="inlineStr">
        <is>
          <t>Importir beli USD (pakai Ask)</t>
        </is>
      </c>
      <c r="C17" s="19">
        <f>C8*C7</f>
        <v/>
      </c>
    </row>
    <row r="18">
      <c r="B18" s="4" t="inlineStr">
        <is>
          <t>Eksportir jual USD (dapat Bid)</t>
        </is>
      </c>
      <c r="C18" s="19">
        <f>C8*C6</f>
        <v/>
      </c>
    </row>
    <row r="19">
      <c r="B19" s="4" t="inlineStr">
        <is>
          <t>Round-trip cost (Rp)</t>
        </is>
      </c>
      <c r="C19" s="20">
        <f>C17-C18</f>
        <v/>
      </c>
    </row>
    <row r="20">
      <c r="B20" s="4" t="inlineStr">
        <is>
          <t>Round-trip cost (% dari nilai)</t>
        </is>
      </c>
      <c r="C20" s="21">
        <f>(C17-C18)/C17</f>
        <v/>
      </c>
    </row>
    <row r="22">
      <c r="B22" s="12" t="inlineStr"/>
    </row>
    <row r="23" ht="46" customHeight="1">
      <c r="B23" s="4">
        <f>CONCATENATE("Spread = ",TEXT(C11,"Rp#,##0")," (",TEXT(C12,"0.00%"),"). Importir membayar Rp",TEXT(C17,"#,##0")," untuk membeli US$ ",TEXT(C8,"#,##0"),"; eksportir hanya menerima Rp",TEXT(C18,"#,##0")," saat menjual jumlah yang sama. Dealer mengambil Rp",TEXT(C19,"#,##0")," per putaran.")</f>
        <v/>
      </c>
    </row>
  </sheetData>
  <mergeCells count="6">
    <mergeCell ref="C16:E16"/>
    <mergeCell ref="B23:E23"/>
    <mergeCell ref="C5:E5"/>
    <mergeCell ref="B3:E3"/>
    <mergeCell ref="B22:E22"/>
    <mergeCell ref="C10:E1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3:E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8" customWidth="1" min="3" max="3"/>
    <col width="18" customWidth="1" min="4" max="4"/>
    <col width="46" customWidth="1" min="5" max="5"/>
  </cols>
  <sheetData>
    <row r="2" ht="28" customHeight="1"/>
    <row r="3">
      <c r="B3" s="1" t="inlineStr">
        <is>
          <t>Bila IDR/USD dan USD/SGD dikutip aktif, IDR/SGD diturunkan (cross). Bandingkan dengan kutipan pasar.</t>
        </is>
      </c>
    </row>
    <row r="5">
      <c r="B5" s="11" t="inlineStr">
        <is>
          <t>INPUT PASANGAN KUTIPAN</t>
        </is>
      </c>
      <c r="C5" s="12" t="inlineStr"/>
    </row>
    <row r="6">
      <c r="B6" s="4" t="inlineStr">
        <is>
          <t>IDR/USD — Bid (dealer beli USD)</t>
        </is>
      </c>
      <c r="C6" s="14" t="n">
        <v>16200</v>
      </c>
    </row>
    <row r="7">
      <c r="B7" s="4" t="inlineStr">
        <is>
          <t>IDR/USD — Ask (dealer jual USD)</t>
        </is>
      </c>
      <c r="C7" s="14" t="n">
        <v>16280</v>
      </c>
    </row>
    <row r="8">
      <c r="B8" s="4" t="inlineStr">
        <is>
          <t>USD/SGD — Bid (dealer beli SGD)</t>
        </is>
      </c>
      <c r="C8" s="22" t="n">
        <v>0.74</v>
      </c>
    </row>
    <row r="9">
      <c r="B9" s="4" t="inlineStr">
        <is>
          <t>USD/SGD — Ask (dealer jual SGD)</t>
        </is>
      </c>
      <c r="C9" s="22" t="n">
        <v>0.743</v>
      </c>
    </row>
    <row r="11">
      <c r="B11" s="11" t="inlineStr">
        <is>
          <t>OUTPUT — CROSS RATE IDR/SGD</t>
        </is>
      </c>
      <c r="C11" s="12" t="inlineStr"/>
    </row>
    <row r="12" ht="42" customHeight="1">
      <c r="B12" s="4" t="inlineStr">
        <is>
          <t>Logika: beli SGD lewat Bid-Bid ? Tidak — lihat catatan</t>
        </is>
      </c>
      <c r="C12" s="23" t="inlineStr">
        <is>
          <t>Anda JUAL SGD ke dealer → dealer pakai Bid USD/SGD (beli SGD murah) lalu Anda dapat USD, lalu USD ditukar → dealer Ask IDR/USD ... lihat rumus sel di bawah.</t>
        </is>
      </c>
    </row>
    <row r="13">
      <c r="B13" s="4" t="inlineStr">
        <is>
          <t>Cross BID IDR/SGD (klien jual SGD)</t>
        </is>
      </c>
      <c r="C13" s="24">
        <f>C6*C8</f>
        <v/>
      </c>
    </row>
    <row r="14">
      <c r="B14" s="4" t="inlineStr">
        <is>
          <t>Cross ASK IDR/SGD (klien beli SGD)</t>
        </is>
      </c>
      <c r="C14" s="24">
        <f>C7*C9</f>
        <v/>
      </c>
    </row>
    <row r="15">
      <c r="B15" s="4" t="inlineStr">
        <is>
          <t>Cross spread absolut (Rp)</t>
        </is>
      </c>
      <c r="C15" s="16">
        <f>C14-C13</f>
        <v/>
      </c>
    </row>
    <row r="16">
      <c r="B16" s="4" t="inlineStr">
        <is>
          <t>Cross spread (%)</t>
        </is>
      </c>
      <c r="C16" s="17">
        <f>(C14-C13)/C14</f>
        <v/>
      </c>
    </row>
    <row r="18">
      <c r="B18" s="11" t="inlineStr">
        <is>
          <t>VALIDASI vs KUTIPAN PASAR LANGSUNG</t>
        </is>
      </c>
      <c r="C18" s="12" t="inlineStr"/>
    </row>
    <row r="19">
      <c r="B19" s="4" t="inlineStr">
        <is>
          <t>Kutipan langsung IDR/SGD — Bid (pasar)</t>
        </is>
      </c>
      <c r="C19" s="14" t="n">
        <v>11950</v>
      </c>
    </row>
    <row r="20">
      <c r="B20" s="4" t="inlineStr">
        <is>
          <t>Kutipan langsung IDR/SGD — Ask (pasar)</t>
        </is>
      </c>
      <c r="C20" s="14" t="n">
        <v>12150</v>
      </c>
    </row>
    <row r="21">
      <c r="B21" s="4" t="inlineStr">
        <is>
          <t>Selisih Cross-Bid vs Pasar-Bid (%)</t>
        </is>
      </c>
      <c r="C21" s="17">
        <f>(C13-C19)/C19</f>
        <v/>
      </c>
    </row>
    <row r="22">
      <c r="B22" s="25">
        <f>(C14-C20)/C20</f>
        <v/>
      </c>
    </row>
    <row r="23" ht="26" customHeight="1">
      <c r="B23" s="13" t="inlineStr">
        <is>
          <t>Status (triangular arb mungkin?)</t>
        </is>
      </c>
      <c r="C23" s="26">
        <f>IF(OR(ABS(C21)&gt;0.005,ABS(C22)&gt;0.005),"Y — gap &gt; 0,5%, peluang arbitrase segitiga","N — konsisten, tidak ada peluang signifikan")</f>
        <v/>
      </c>
    </row>
  </sheetData>
  <mergeCells count="7">
    <mergeCell ref="C11:E11"/>
    <mergeCell ref="C5:E5"/>
    <mergeCell ref="C23:E23"/>
    <mergeCell ref="C18:E18"/>
    <mergeCell ref="B3:E3"/>
    <mergeCell ref="C12:E12"/>
    <mergeCell ref="B22:E2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3:E3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6" customWidth="1" min="2" max="2"/>
    <col width="18" customWidth="1" min="3" max="3"/>
    <col width="18" customWidth="1" min="4" max="4"/>
    <col width="46" customWidth="1" min="5" max="5"/>
  </cols>
  <sheetData>
    <row r="2" ht="28" customHeight="1"/>
    <row r="3">
      <c r="B3" s="1" t="inlineStr">
        <is>
          <t>Uncovered Interest Rate Parity (UIRP): F = S × (1+i_d·T)/(1+i_f·T). Mata uang bunga tinggi → diskonto forward.</t>
        </is>
      </c>
    </row>
    <row r="5">
      <c r="B5" s="11" t="inlineStr">
        <is>
          <t>INPUT</t>
        </is>
      </c>
      <c r="C5" s="12" t="inlineStr"/>
    </row>
    <row r="6">
      <c r="B6" s="4" t="inlineStr">
        <is>
          <t>Spot IDR/USD (Rp/US$)</t>
        </is>
      </c>
      <c r="C6" s="14" t="n">
        <v>16250</v>
      </c>
    </row>
    <row r="7">
      <c r="B7" s="4" t="inlineStr">
        <is>
          <t>Bunga IDR i_d (tahunan, %)</t>
        </is>
      </c>
      <c r="C7" s="27" t="n">
        <v>0.0625</v>
      </c>
    </row>
    <row r="8">
      <c r="B8" s="4" t="inlineStr">
        <is>
          <t>Bunga USD i_f (tahunan, %)</t>
        </is>
      </c>
      <c r="C8" s="27" t="n">
        <v>0.045</v>
      </c>
    </row>
    <row r="9">
      <c r="B9" s="4" t="inlineStr">
        <is>
          <t>Tenor (HARI)</t>
        </is>
      </c>
      <c r="C9" s="15" t="n">
        <v>90</v>
      </c>
    </row>
    <row r="10">
      <c r="B10" s="4" t="inlineStr">
        <is>
          <t>Basis hari (360 / 365)</t>
        </is>
      </c>
      <c r="C10" s="28" t="n">
        <v>360</v>
      </c>
    </row>
    <row r="12">
      <c r="B12" s="11" t="inlineStr">
        <is>
          <t>OUTPUT — FORWARD IMPLISIT (UIRP)</t>
        </is>
      </c>
      <c r="C12" s="12" t="inlineStr"/>
    </row>
    <row r="13">
      <c r="B13" s="4" t="inlineStr">
        <is>
          <t>Faktor tenor T = hari / basis</t>
        </is>
      </c>
      <c r="C13" s="29">
        <f>C9/C10</f>
        <v/>
      </c>
    </row>
    <row r="14">
      <c r="B14" s="4" t="inlineStr">
        <is>
          <t>Pembilang  (1 + i_d·T)</t>
        </is>
      </c>
      <c r="C14" s="29">
        <f>1+C7*C13</f>
        <v/>
      </c>
    </row>
    <row r="15">
      <c r="B15" s="4" t="inlineStr">
        <is>
          <t>Penyebut  (1 + i_f·T)</t>
        </is>
      </c>
      <c r="C15" s="29">
        <f>1+C8*C13</f>
        <v/>
      </c>
    </row>
    <row r="16">
      <c r="B16" s="13" t="inlineStr">
        <is>
          <t>Forward F (simple) — Rp/US$</t>
        </is>
      </c>
      <c r="C16" s="24">
        <f>C6*C14/C15</f>
        <v/>
      </c>
    </row>
    <row r="17">
      <c r="B17" s="4" t="inlineStr">
        <is>
          <t>Forward F (compound, e^) — alternatif</t>
        </is>
      </c>
      <c r="C17" s="16">
        <f>C6*EXP((C7-C8)*C13)</f>
        <v/>
      </c>
    </row>
    <row r="19">
      <c r="B19" s="11" t="inlineStr">
        <is>
          <t>PREMIUM / DISCOUNT USD thd IDR</t>
        </is>
      </c>
      <c r="C19" s="12" t="inlineStr"/>
    </row>
    <row r="20">
      <c r="B20" s="4" t="inlineStr">
        <is>
          <t>(F − S) / S — periode</t>
        </is>
      </c>
      <c r="C20" s="17">
        <f>(C16-C6)/C6</f>
        <v/>
      </c>
    </row>
    <row r="21">
      <c r="B21" s="13" t="inlineStr">
        <is>
          <t>Annualized premium/discount</t>
        </is>
      </c>
      <c r="C21" s="21">
        <f>C20/C13</f>
        <v/>
      </c>
    </row>
    <row r="22">
      <c r="B22" s="25">
        <f>C7-C8</f>
        <v/>
      </c>
    </row>
    <row r="24">
      <c r="B24" s="11" t="inlineStr">
        <is>
          <t>INTERPRETASI</t>
        </is>
      </c>
      <c r="C24" s="12" t="inlineStr"/>
    </row>
    <row r="25" ht="46" customHeight="1">
      <c r="B25" s="4">
        <f>IF(C21&gt;0,CONCATENATE("USD bergulir dengan PREMIUM ",TEXT(C21,"0.00%")," p.a. — forward &gt; spot. Consistency: i_ID − i_US = ",TEXT(C22,"0.00%")," (≈ annualized premium). UIRP berlaku."),CONCATENATE("USD bergulir dengan DISCOUNT ",TEXT(C21,"0.00%")," p.a. — forward &lt; spot. (Tidak terjadi di contoh IDR/USD — IDR bunga selalu &gt; USD.)"))</f>
        <v/>
      </c>
    </row>
    <row r="27">
      <c r="B27" s="11" t="inlineStr">
        <is>
          <t>HEDGING IMPORT — ILUSTRASI</t>
        </is>
      </c>
      <c r="C27" s="12" t="inlineStr"/>
    </row>
    <row r="28">
      <c r="B28" s="4" t="inlineStr">
        <is>
          <t>Nilai impor jatuh tempo 90 hari (USD)</t>
        </is>
      </c>
      <c r="C28" s="15" t="n">
        <v>1000000</v>
      </c>
    </row>
    <row r="29">
      <c r="B29" s="4" t="inlineStr">
        <is>
          <t>Tanpa hedge: bayar di spot fwd (asumsi)</t>
        </is>
      </c>
      <c r="C29" s="19">
        <f>C28*C6</f>
        <v/>
      </c>
    </row>
    <row r="30">
      <c r="B30" s="4" t="inlineStr">
        <is>
          <t>Dengan forward: kunci di F</t>
        </is>
      </c>
      <c r="C30" s="19">
        <f>C28*C16</f>
        <v/>
      </c>
    </row>
    <row r="31">
      <c r="B31" s="4" t="inlineStr">
        <is>
          <t>Selisih (Rp) — biaya bunga implisit</t>
        </is>
      </c>
      <c r="C31" s="20">
        <f>C30-C29</f>
        <v/>
      </c>
    </row>
    <row r="32" ht="30" customHeight="1">
      <c r="B32" s="23" t="inlineStr">
        <is>
          <t>Catatan: hedging forward tidak "menghemat" Rp — ia MENGETAHUI biaya hari ini. Selisih C31 = bunga IDR vs USD yang Anda tanggung sebagai harga kepastian.</t>
        </is>
      </c>
    </row>
  </sheetData>
  <mergeCells count="9">
    <mergeCell ref="C27:E27"/>
    <mergeCell ref="C19:E19"/>
    <mergeCell ref="C5:E5"/>
    <mergeCell ref="B32:E32"/>
    <mergeCell ref="B25:E25"/>
    <mergeCell ref="B3:E3"/>
    <mergeCell ref="C12:E12"/>
    <mergeCell ref="B22:E22"/>
    <mergeCell ref="C24:E2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3:E3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18" customWidth="1" min="3" max="3"/>
    <col width="18" customWidth="1" min="4" max="4"/>
    <col width="46" customWidth="1" min="5" max="5"/>
  </cols>
  <sheetData>
    <row r="2" ht="28" customHeight="1"/>
    <row r="3">
      <c r="B3" s="1" t="inlineStr">
        <is>
          <t>CIRP: F = S · (1+i_d·T)/(1+i_f·T). Bila F pasar ≠ F implisit → arbitrase tertutup bebas risiko.</t>
        </is>
      </c>
    </row>
    <row r="5">
      <c r="B5" s="11" t="inlineStr">
        <is>
          <t>INPUT</t>
        </is>
      </c>
      <c r="C5" s="12" t="inlineStr"/>
    </row>
    <row r="6">
      <c r="B6" s="4" t="inlineStr">
        <is>
          <t>Spot IDR/USD S (Rp/US$)</t>
        </is>
      </c>
      <c r="C6" s="14" t="n">
        <v>16250</v>
      </c>
    </row>
    <row r="7">
      <c r="B7" s="4" t="inlineStr">
        <is>
          <t>Forward PASAR 90 hari F_m (Rp/US$)</t>
        </is>
      </c>
      <c r="C7" s="14" t="n">
        <v>16400</v>
      </c>
    </row>
    <row r="8">
      <c r="B8" s="4" t="inlineStr">
        <is>
          <t>Bunga IDR i_d (p.a.)</t>
        </is>
      </c>
      <c r="C8" s="27" t="n">
        <v>0.0625</v>
      </c>
    </row>
    <row r="9">
      <c r="B9" s="4" t="inlineStr">
        <is>
          <t>Bunga USD i_f (p.a.)</t>
        </is>
      </c>
      <c r="C9" s="27" t="n">
        <v>0.045</v>
      </c>
    </row>
    <row r="10">
      <c r="B10" s="4" t="inlineStr">
        <is>
          <t>Tenor (HARI)</t>
        </is>
      </c>
      <c r="C10" s="15" t="n">
        <v>90</v>
      </c>
    </row>
    <row r="11">
      <c r="B11" s="4" t="inlineStr">
        <is>
          <t>Basis hari</t>
        </is>
      </c>
      <c r="C11" s="28" t="n">
        <v>360</v>
      </c>
    </row>
    <row r="12">
      <c r="B12" s="4" t="inlineStr">
        <is>
          <t>Modal arbitrase (US$)</t>
        </is>
      </c>
      <c r="C12" s="15" t="n">
        <v>1000000</v>
      </c>
    </row>
    <row r="14">
      <c r="B14" s="11" t="inlineStr">
        <is>
          <t>F IMPLISIT vs F PASAR</t>
        </is>
      </c>
      <c r="C14" s="12" t="inlineStr"/>
    </row>
    <row r="15">
      <c r="B15" s="4" t="inlineStr">
        <is>
          <t>T = hari/basis</t>
        </is>
      </c>
      <c r="C15" s="29">
        <f>C10/C11</f>
        <v/>
      </c>
    </row>
    <row r="16">
      <c r="B16" s="13" t="inlineStr">
        <is>
          <t>F implisit CIRP</t>
        </is>
      </c>
      <c r="C16" s="24">
        <f>C6*(1+C8*C15)/(1+C9*C15)</f>
        <v/>
      </c>
    </row>
    <row r="17">
      <c r="B17" s="4" t="inlineStr">
        <is>
          <t>F pasar (input)</t>
        </is>
      </c>
      <c r="C17" s="16">
        <f>C7</f>
        <v/>
      </c>
    </row>
    <row r="18">
      <c r="B18" s="4" t="inlineStr">
        <is>
          <t>Gap (F_pasar − F_implisit) Rp</t>
        </is>
      </c>
      <c r="C18" s="30">
        <f>C17-C16</f>
        <v/>
      </c>
    </row>
    <row r="19">
      <c r="B19" s="4" t="inlineStr">
        <is>
          <t>Gap (% p.a.)</t>
        </is>
      </c>
      <c r="C19" s="31">
        <f>C18/C6/C15</f>
        <v/>
      </c>
    </row>
    <row r="20">
      <c r="B20" s="13" t="inlineStr">
        <is>
          <t>Paritas berlaku?</t>
        </is>
      </c>
      <c r="C20" s="26">
        <f>IF(ABS(C18)&lt;1,"YA — paritas berlaku (gap &lt; Rp1). Tidak ada arbitrase.","TIDAK — gap ada. Lihat arah arbitrase di bawah.")</f>
        <v/>
      </c>
    </row>
    <row r="22">
      <c r="B22" s="32" t="inlineStr">
        <is>
          <t>Untuk F_pasar &gt; F_implisit (USD mahal di forward pasar)</t>
        </is>
      </c>
    </row>
    <row r="23">
      <c r="B23" s="4" t="inlineStr">
        <is>
          <t>1) Tukar modal US$ ke IDR di spot</t>
        </is>
      </c>
      <c r="C23" s="19">
        <f>C12*C6</f>
        <v/>
      </c>
    </row>
    <row r="24">
      <c r="B24" s="4" t="inlineStr">
        <is>
          <t>2) Investasikan IDR di i_d selama T</t>
        </is>
      </c>
      <c r="C24" s="19">
        <f>C23*(1+C8*C15)</f>
        <v/>
      </c>
    </row>
    <row r="25">
      <c r="B25" s="4" t="inlineStr">
        <is>
          <t>ALTERNATIF: kunci forward JUAL USD F_pasar (US$)</t>
        </is>
      </c>
      <c r="C25" s="33">
        <f>C24/C17</f>
        <v/>
      </c>
    </row>
    <row r="26">
      <c r="B26" s="4" t="inlineStr">
        <is>
          <t>3) Bandingkan: pinjam USD di i_f, jumlah Rp eq.</t>
        </is>
      </c>
      <c r="C26" s="19">
        <f>C12*C6*(1+C9*C15)</f>
        <v/>
      </c>
    </row>
    <row r="27">
      <c r="B27" s="13" t="inlineStr">
        <is>
          <t>Profit strategi A (Rp)</t>
        </is>
      </c>
      <c r="C27" s="34">
        <f>C24-C26</f>
        <v/>
      </c>
    </row>
    <row r="29">
      <c r="B29" s="35" t="inlineStr">
        <is>
          <t>STRATEGI B — PINJAM USD, INVEST IDR (covered)</t>
        </is>
      </c>
      <c r="C29" s="32" t="inlineStr">
        <is>
          <t>Untuk F_pasar &lt; F_implisit (USD murah di forward pasar)</t>
        </is>
      </c>
    </row>
    <row r="30">
      <c r="B30" s="4" t="inlineStr">
        <is>
          <t>1) Pinjam US$ modal, tukar ke IDR di spot</t>
        </is>
      </c>
      <c r="C30" s="19">
        <f>C12*C6</f>
        <v/>
      </c>
    </row>
    <row r="31">
      <c r="B31" s="4" t="inlineStr">
        <is>
          <t>2) Invest IDR di i_d</t>
        </is>
      </c>
      <c r="C31" s="19">
        <f>C30*(1+C8*C15)</f>
        <v/>
      </c>
    </row>
    <row r="32">
      <c r="B32" s="4" t="inlineStr">
        <is>
          <t>3) Lunasi pinjaman USD: beli USD di F_pasar</t>
        </is>
      </c>
      <c r="C32" s="19">
        <f>C12*(1+C9*C15)*C17</f>
        <v/>
      </c>
    </row>
    <row r="33">
      <c r="B33" s="13" t="inlineStr">
        <is>
          <t>Profit strategi B (Rp)</t>
        </is>
      </c>
      <c r="C33" s="34">
        <f>C31-C32</f>
        <v/>
      </c>
    </row>
    <row r="35">
      <c r="B35" s="11" t="inlineStr">
        <is>
          <t>ARBITRASE OPTIMAL + REKOMENDASI</t>
        </is>
      </c>
      <c r="C35" s="12" t="inlineStr"/>
    </row>
    <row r="36">
      <c r="B36" s="13" t="inlineStr">
        <is>
          <t>Profit maksimum (maks A, B)</t>
        </is>
      </c>
      <c r="C36" s="20">
        <f>MAX(C27,C33)</f>
        <v/>
      </c>
    </row>
    <row r="37" ht="26" customHeight="1">
      <c r="B37" s="13" t="inlineStr">
        <is>
          <t>Arah strategi</t>
        </is>
      </c>
      <c r="C37" s="26">
        <f>IF(C18&gt;1,"Strategi A: pinjam IDR, invest USD, hedge forward JUAL.",IF(C18&lt;-1,"Strategi B: pinjam USD, invest IDR, hedge forward BELI.","Tidak ada arbitrase — paritas berlaku."))</f>
        <v/>
      </c>
    </row>
    <row r="38" ht="30" customHeight="1">
      <c r="B38" s="23" t="inlineStr">
        <is>
          <t>Catatan praktis: gap di atas belum dikurangi biaya transaksi (spread spot 5-15 bps, spread forward 10-30 bps, biaya jasa bank). Profit nyata = C36 − biaya. Bila setelah biaya masih untung &gt; 0, eksekusi.</t>
        </is>
      </c>
    </row>
  </sheetData>
  <mergeCells count="9">
    <mergeCell ref="C14:E14"/>
    <mergeCell ref="C5:E5"/>
    <mergeCell ref="C37:E37"/>
    <mergeCell ref="B38:E38"/>
    <mergeCell ref="B3:E3"/>
    <mergeCell ref="C29:E29"/>
    <mergeCell ref="C20:E20"/>
    <mergeCell ref="C35:E35"/>
    <mergeCell ref="B22:E2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3:E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18" customWidth="1" min="3" max="3"/>
    <col width="18" customWidth="1" min="4" max="4"/>
    <col width="46" customWidth="1" min="5" max="5"/>
  </cols>
  <sheetData>
    <row r="2" ht="28" customHeight="1"/>
    <row r="3">
      <c r="B3" s="1" t="inlineStr">
        <is>
          <t>PPP absolut: harga keranjang sama di semua negara (kurs setara daya beli). PPP relatif: ΔS/S ≈ π_d − π_f.</t>
        </is>
      </c>
    </row>
    <row r="5">
      <c r="B5" s="11" t="inlineStr">
        <is>
          <t>PPP ABSOLUT — INDEKS BIG MAC / KERANJANG</t>
        </is>
      </c>
      <c r="C5" s="12" t="inlineStr"/>
    </row>
    <row r="6">
      <c r="B6" s="4" t="inlineStr">
        <is>
          <t>Harga Big Mac Jakarta (Rp)</t>
        </is>
      </c>
      <c r="C6" s="36" t="n">
        <v>40000</v>
      </c>
    </row>
    <row r="7">
      <c r="B7" s="4" t="inlineStr">
        <is>
          <t>Harga Big Mac New York (US$)</t>
        </is>
      </c>
      <c r="C7" s="37" t="n">
        <v>5.65</v>
      </c>
    </row>
    <row r="8">
      <c r="B8" s="4" t="inlineStr">
        <is>
          <t>Spot IDR/USD kini (Rp/US$)</t>
        </is>
      </c>
      <c r="C8" s="14" t="n">
        <v>16250</v>
      </c>
    </row>
    <row r="10">
      <c r="B10" s="11" t="inlineStr">
        <is>
          <t>OUTPUT PPP ABSOLUT</t>
        </is>
      </c>
      <c r="C10" s="12" t="inlineStr"/>
    </row>
    <row r="11">
      <c r="B11" s="13" t="inlineStr">
        <is>
          <t>Kurs PPP-implied = P_ID / P_US</t>
        </is>
      </c>
      <c r="C11" s="24">
        <f>C6/C7</f>
        <v/>
      </c>
    </row>
    <row r="12">
      <c r="B12" s="4" t="inlineStr">
        <is>
          <t>Selisih spot vs PPP-implied (%)</t>
        </is>
      </c>
      <c r="C12" s="17">
        <f>(C8-C11)/C11</f>
        <v/>
      </c>
    </row>
    <row r="13" ht="26" customHeight="1">
      <c r="B13" s="13" t="inlineStr">
        <is>
          <t>Penilaian USD thd IDR</t>
        </is>
      </c>
      <c r="C13" s="26">
        <f>IF(C12&gt;0,"USD OVERVALUED thd IDR — barang AS terasa mahal bagi orang Indonesia.","USD UNDervalued thd IDR — atau IDR overvalued.")</f>
        <v/>
      </c>
    </row>
    <row r="15">
      <c r="B15" s="11" t="inlineStr">
        <is>
          <t>PPP RELATIF — VERSI INFLASI</t>
        </is>
      </c>
      <c r="C15" s="12" t="inlineStr"/>
    </row>
    <row r="16">
      <c r="B16" s="4" t="inlineStr">
        <is>
          <t>Inflasi IDR proyeksi π_d (p.a.)</t>
        </is>
      </c>
      <c r="C16" s="27" t="n">
        <v>0.035</v>
      </c>
    </row>
    <row r="17">
      <c r="B17" s="4" t="inlineStr">
        <is>
          <t>Inflasi USD proyeksi π_f (p.a.)</t>
        </is>
      </c>
      <c r="C17" s="27" t="n">
        <v>0.025</v>
      </c>
    </row>
    <row r="18">
      <c r="B18" s="4" t="inlineStr">
        <is>
          <t>Spot kini S₀ (Rp/US$)</t>
        </is>
      </c>
      <c r="C18" s="14" t="n">
        <v>16250</v>
      </c>
    </row>
    <row r="19">
      <c r="B19" s="4" t="inlineStr">
        <is>
          <t>Horizon (tahun)</t>
        </is>
      </c>
      <c r="C19" s="28" t="n">
        <v>3</v>
      </c>
    </row>
    <row r="21">
      <c r="B21" s="11" t="inlineStr">
        <is>
          <t>OUTPUT PPP RELATIF — PROYEKSI KURS</t>
        </is>
      </c>
      <c r="C21" s="12" t="inlineStr"/>
    </row>
    <row r="22">
      <c r="B22" s="25">
        <f>C16-C17</f>
        <v/>
      </c>
    </row>
    <row r="23">
      <c r="B23" s="13" t="inlineStr">
        <is>
          <t>Spot PPP-setara t tahun (simple)</t>
        </is>
      </c>
      <c r="C23" s="24">
        <f>C18*(1+C22)^C19</f>
        <v/>
      </c>
    </row>
    <row r="24">
      <c r="B24" s="4" t="inlineStr">
        <is>
          <t>Spot PPP-setara t tahun (compound exak)</t>
        </is>
      </c>
      <c r="C24" s="16">
        <f>C18*((1+C16)/(1+C17))^C19</f>
        <v/>
      </c>
    </row>
    <row r="25">
      <c r="B25" s="4" t="inlineStr">
        <is>
          <t>Depresiasi total Rp selama horizon</t>
        </is>
      </c>
      <c r="C25" s="17">
        <f>C23/C18-1</f>
        <v/>
      </c>
    </row>
    <row r="27">
      <c r="B27" s="11" t="inlineStr">
        <is>
          <t>INTERPRETASI</t>
        </is>
      </c>
      <c r="C27" s="12" t="inlineStr"/>
    </row>
    <row r="28" ht="46" customHeight="1">
      <c r="B28" s="4">
        <f>CONCATENATE("Bila inflasi IDR terus ",TEXT(C16,"0.00%")," &amp; USD ",TEXT(C17,"0.00%")," selama ",TEXT(C19,"0")," tahun, PPP meramal kurs ke ",TEXT(C23,"Rp#,##0")," (naik ",TEXT(C25,"0.00%"),"). Bila pasar menyesuaikan ke PPP, Rupiah depresiasi sekitar ",TEXT(C22,"0.00%")," per tahun.")</f>
        <v/>
      </c>
    </row>
  </sheetData>
  <mergeCells count="9">
    <mergeCell ref="C27:E27"/>
    <mergeCell ref="C13:E13"/>
    <mergeCell ref="C5:E5"/>
    <mergeCell ref="B3:E3"/>
    <mergeCell ref="C21:E21"/>
    <mergeCell ref="B28:E28"/>
    <mergeCell ref="C15:E15"/>
    <mergeCell ref="B22:E22"/>
    <mergeCell ref="C10:E10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3:C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72" customWidth="1" min="3" max="3"/>
  </cols>
  <sheetData>
    <row r="2" ht="28" customHeight="1"/>
    <row r="3">
      <c r="B3" s="1" t="inlineStr">
        <is>
          <t>Semua hubungan kunci paritas kurs — dipakai di seluruh workbook.</t>
        </is>
      </c>
    </row>
    <row r="5" ht="34" customHeight="1">
      <c r="B5" s="3" t="inlineStr">
        <is>
          <t>Spot quote</t>
        </is>
      </c>
      <c r="C5" s="4" t="inlineStr">
        <is>
          <t>S = harga 1 unit mata uang asing dalam mata uang domestik. IDR/USD = Rp 16.250 berarti US$1 = Rp 16.250.</t>
        </is>
      </c>
    </row>
    <row r="6" ht="34" customHeight="1">
      <c r="B6" s="3" t="inlineStr">
        <is>
          <t>Bid-Ask spread</t>
        </is>
      </c>
      <c r="C6" s="4" t="inlineStr">
        <is>
          <t>Spread % = (Ask − Bid)/Ask. Mid = (Bid+Ask)/2. Round-trip cost = Ask − Bid per unit.</t>
        </is>
      </c>
    </row>
    <row r="7" ht="34" customHeight="1">
      <c r="B7" s="3" t="inlineStr">
        <is>
          <t>Cross rate</t>
        </is>
      </c>
      <c r="C7" s="4" t="inlineStr">
        <is>
          <t>IDR/SGD = (IDR/USD) × (USD/SGD). Untuk pasangan dengan mata uang common (USD), kalikan.</t>
        </is>
      </c>
    </row>
    <row r="8" ht="34" customHeight="1">
      <c r="B8" s="3" t="inlineStr">
        <is>
          <t>Forward premium</t>
        </is>
      </c>
      <c r="C8" s="4" t="inlineStr">
        <is>
          <t>p = (F − S)/S, biasanya di-annualize: p_a = p × basis/hari. positif = premium, negatif = discount.</t>
        </is>
      </c>
    </row>
    <row r="9" ht="34" customHeight="1">
      <c r="B9" s="3" t="inlineStr">
        <is>
          <t>UIRP (uncovered)</t>
        </is>
      </c>
      <c r="C9" s="4" t="inlineStr">
        <is>
          <t>E[S_T]/S = (1+i_d·T)/(1+i_f·T) ≈ 1+(i_d−i_f)T. Hipotesis — tak ada arbitrase, butuh ekspektasi.</t>
        </is>
      </c>
    </row>
    <row r="10" ht="34" customHeight="1">
      <c r="B10" s="3" t="inlineStr">
        <is>
          <t>CIRP (covered)</t>
        </is>
      </c>
      <c r="C10" s="4" t="inlineStr">
        <is>
          <t>F = S · (1+i_d·T)/(1+i_f·T). Hubungan ARBITRASE — ditahan oleh pasar, gap menghilang.</t>
        </is>
      </c>
    </row>
    <row r="11" ht="34" customHeight="1">
      <c r="B11" s="3" t="inlineStr">
        <is>
          <t>Covered arbitrage</t>
        </is>
      </c>
      <c r="C11" s="4" t="inlineStr">
        <is>
          <t>Bila F_pasar &gt; F_CIRP → pinjam domestik, invest asing, hedge jual forward. Profit = gap × notional.</t>
        </is>
      </c>
    </row>
    <row r="12" ht="34" customHeight="1">
      <c r="B12" s="3" t="inlineStr">
        <is>
          <t>PPP absolut</t>
        </is>
      </c>
      <c r="C12" s="4" t="inlineStr">
        <is>
          <t>S_PPP = P_d / P_f (harga keranjang identik). Law of One Price untuk barang terdagang.</t>
        </is>
      </c>
    </row>
    <row r="13" ht="34" customHeight="1">
      <c r="B13" s="3" t="inlineStr">
        <is>
          <t>PPP relatif</t>
        </is>
      </c>
      <c r="C13" s="4" t="inlineStr">
        <is>
          <t>ΔS/S ≈ π_d − π_f. Versi compound: S_T = S_0 · [(1+π_d)/(1+π_f)]^T.</t>
        </is>
      </c>
    </row>
    <row r="14" ht="34" customHeight="1">
      <c r="B14" s="3" t="inlineStr">
        <is>
          <t>Fisher effect</t>
        </is>
      </c>
      <c r="C14" s="4" t="inlineStr">
        <is>
          <t>i ≈ r + π (nominal ≈ real + inflasi). Dasar yang menghubungkan UIRP dengan PPP.</t>
        </is>
      </c>
    </row>
    <row r="15" ht="34" customHeight="1">
      <c r="B15" s="3" t="inlineStr">
        <is>
          <t>International Fisher</t>
        </is>
      </c>
      <c r="C15" s="4" t="inlineStr">
        <is>
          <t>Bila PPP &amp; Fisher berlaku: ΔS/S ≈ i_d − i_f (UIRP versi bunga).</t>
        </is>
      </c>
    </row>
    <row r="16" ht="34" customHeight="1">
      <c r="B16" s="3" t="inlineStr">
        <is>
          <t>Basis hari</t>
        </is>
      </c>
      <c r="C16" s="4" t="inlineStr">
        <is>
          <t>Pasar uang: actual/360 (USD, EUR). Untuk IDR sering actual/365. Konsistensi penting antara i_d dan i_f.</t>
        </is>
      </c>
    </row>
    <row r="18">
      <c r="B18" s="5" t="inlineStr">
        <is>
          <t>ASUMSI &amp; PERINGATAN:</t>
        </is>
      </c>
    </row>
    <row r="19" ht="30" customHeight="1">
      <c r="B19" s="9" t="inlineStr">
        <is>
          <t>•  UIRP/CIRP mengasumsikan modal gerak bebas, tanpa pajak bunga, tanpa biaya transaksi. Praktik: potong 10-30 bps biaya.</t>
        </is>
      </c>
    </row>
    <row r="20" ht="30" customHeight="1">
      <c r="B20" s="9" t="inlineStr">
        <is>
          <t>•  PPP mengasumsikan barang terdagang sempurna, tanpa ongkos angkut, tanpa tarif, tanpa barang non-tradeable. Di dunia nyata, PPP hanya sebagai jangkar jangka panjang (3-10 tahun).</t>
        </is>
      </c>
    </row>
    <row r="21" ht="30" customHeight="1">
      <c r="B21" s="9" t="inlineStr">
        <is>
          <t>•  Cross rate hanya konsisten bila tidak ada biaya — gap &gt; 0,5% biasanya hilang oleh arbitrase segitiga dalam hitungan detik di pasar interbank.</t>
        </is>
      </c>
    </row>
    <row r="22" ht="30" customHeight="1">
      <c r="B22" s="10" t="inlineStr">
        <is>
          <t>•  Bila forward PASAR lebih murah dari implisit CIRP (gap negatif), strategi B (pinjam USD, invest IDR) profitable. Sebaliknya strategi A.</t>
        </is>
      </c>
    </row>
  </sheetData>
  <mergeCells count="5">
    <mergeCell ref="B21:C21"/>
    <mergeCell ref="B3:C3"/>
    <mergeCell ref="B19:C19"/>
    <mergeCell ref="B20:C20"/>
    <mergeCell ref="B22:C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2026-07-18T17:55:22Z</dcterms:created>
  <dcterms:modified xmlns:dcterms="http://purl.org/dc/terms/" xmlns:xsi="http://www.w3.org/2001/XMLSchema-instance" xsi:type="dcterms:W3CDTF">2026-07-18T17:55:22Z</dcterms:modified>
</cp:coreProperties>
</file>