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PARAMETER" sheetId="2" state="visible" r:id="rId2"/>
    <sheet xmlns:r="http://schemas.openxmlformats.org/officeDocument/2006/relationships" name="2_SCHEDULE" sheetId="3" state="visible" r:id="rId3"/>
    <sheet xmlns:r="http://schemas.openxmlformats.org/officeDocument/2006/relationships" name="3_EQUILIBRIUM" sheetId="4" state="visible" r:id="rId4"/>
    <sheet xmlns:r="http://schemas.openxmlformats.org/officeDocument/2006/relationships" name="4_SURPLUS" sheetId="5" state="visible" r:id="rId5"/>
    <sheet xmlns:r="http://schemas.openxmlformats.org/officeDocument/2006/relationships" name="5_PRICE_CONTROL" sheetId="6" state="visible" r:id="rId6"/>
    <sheet xmlns:r="http://schemas.openxmlformats.org/officeDocument/2006/relationships" name="6_CHART" sheetId="7" state="visible" r:id="rId7"/>
    <sheet xmlns:r="http://schemas.openxmlformats.org/officeDocument/2006/relationships" name="7_VERIFIKASI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&quot;Rp &quot;#,##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onsolas"/>
      <sz val="10"/>
    </font>
    <font>
      <name val="Calibri"/>
      <i val="1"/>
      <color rgb="00777777"/>
      <sz val="9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6E0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6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center" vertical="center" wrapText="1"/>
    </xf>
    <xf numFmtId="0" fontId="0" fillId="3" borderId="0" pivotButton="0" quotePrefix="0" xfId="0"/>
    <xf numFmtId="165" fontId="4" fillId="6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0" fontId="4" fillId="6" borderId="1" applyAlignment="1" pivotButton="0" quotePrefix="0" xfId="0">
      <alignment horizontal="center" vertical="center" wrapText="1"/>
    </xf>
    <xf numFmtId="0" fontId="7" fillId="0" borderId="0" pivotButton="0" quotePrefix="0" xfId="0"/>
    <xf numFmtId="165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Kurva Permintaan &amp; Penawaran (sumbu-X = Q, sumbu-Y = P)</a:t>
            </a:r>
          </a:p>
        </rich>
      </tx>
    </title>
    <plotArea>
      <scatterChart>
        <ser>
          <idx val="0"/>
          <order val="0"/>
          <tx>
            <v>Permintaan Qd</v>
          </tx>
          <spPr>
            <a:ln xmlns:a="http://schemas.openxmlformats.org/drawingml/2006/main" w="2800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'6_CHART'!$C$5:$C$29</f>
            </numRef>
          </xVal>
          <yVal>
            <numRef>
              <f>'6_CHART'!$B$5:$B$29</f>
            </numRef>
          </yVal>
        </ser>
        <ser>
          <idx val="1"/>
          <order val="1"/>
          <tx>
            <v>Penawaran Qs</v>
          </tx>
          <spPr>
            <a:ln xmlns:a="http://schemas.openxmlformats.org/drawingml/2006/main" w="28000">
              <a:solidFill>
                <a:srgbClr val="2E549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'6_CHART'!$D$5:$D$29</f>
            </numRef>
          </xVal>
          <yVal>
            <numRef>
              <f>'6_CHART'!$B$5:$B$29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Kuantitas Q (ton/bulan)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P (Rp/kg)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792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5" customWidth="1" min="3" max="3"/>
    <col width="4" customWidth="1" min="4" max="4"/>
  </cols>
  <sheetData>
    <row r="1" ht="28" customHeight="1">
      <c r="A1" s="1" t="inlineStr">
        <is>
          <t>PERMINTAAN &amp; PENAWARAN — Petunjuk</t>
        </is>
      </c>
    </row>
    <row r="2" ht="30" customHeight="1">
      <c r="A2" s="2" t="inlineStr">
        <is>
          <t>Workbook pendamping materi stdsquare. Kasus: pasar beras (Q dalam ton/bulan, P dalam Rp/kg). Semua angka hitung sendiri lewat formula hidup — bukan diketik.</t>
        </is>
      </c>
    </row>
    <row r="4" ht="20" customHeight="1">
      <c r="A4" s="3" t="inlineStr">
        <is>
          <t>BAGAIMANA MEMAKAI WORKBOOK INI</t>
        </is>
      </c>
    </row>
    <row r="5">
      <c r="A5" s="4" t="inlineStr">
        <is>
          <t>1</t>
        </is>
      </c>
      <c r="B5" s="5" t="inlineStr">
        <is>
          <t>Sheet 1_PARAMETER</t>
        </is>
      </c>
      <c r="C5" s="6" t="inlineStr">
        <is>
          <t>Ubah a, b, c, d kuning. a=intersep demand, b=slope demand, c=intersep supply, d=slope supply. Semua hasil di sheet lain otomatis dihitung ulang.</t>
        </is>
      </c>
    </row>
    <row r="6">
      <c r="A6" s="4" t="inlineStr">
        <is>
          <t>2</t>
        </is>
      </c>
      <c r="B6" s="5" t="inlineStr">
        <is>
          <t>Sheet 2_SCHEDULE</t>
        </is>
      </c>
      <c r="C6" s="6" t="inlineStr">
        <is>
          <t>Tabel harga P dari 0 sampai choke demand, dengan Qd, Qs, dan Status (Surplus / Defisit / Keseimbangan).</t>
        </is>
      </c>
    </row>
    <row r="7">
      <c r="A7" s="4" t="inlineStr">
        <is>
          <t>3</t>
        </is>
      </c>
      <c r="B7" s="5" t="inlineStr">
        <is>
          <t>Sheet 3_EQUILIBRIUM</t>
        </is>
      </c>
      <c r="C7" s="6" t="inlineStr">
        <is>
          <t>Harga keseimbangan P* dan kuantitas Q* dari syarat Qd=Qs, diselesaikan aljabar (formula hidup).</t>
        </is>
      </c>
    </row>
    <row r="8">
      <c r="A8" s="4" t="inlineStr">
        <is>
          <t>4</t>
        </is>
      </c>
      <c r="B8" s="5" t="inlineStr">
        <is>
          <t>Sheet 4_SURPLUS</t>
        </is>
      </c>
      <c r="C8" s="6" t="inlineStr">
        <is>
          <t>Surplus konsumen (CS) dan surplus produsen (PS) — luas segitiga di bawah/atas harga equilibrium.</t>
        </is>
      </c>
    </row>
    <row r="9">
      <c r="A9" s="4" t="inlineStr">
        <is>
          <t>5</t>
        </is>
      </c>
      <c r="B9" s="5" t="inlineStr">
        <is>
          <t>Sheet 5_PRICE_CONTROL</t>
        </is>
      </c>
      <c r="C9" s="6" t="inlineStr">
        <is>
          <t>Price ceiling &amp; price floor: hitung Qd, Qs pada harga kontrol, shortage/surplus, dan deadweight loss proxy.</t>
        </is>
      </c>
    </row>
    <row r="10">
      <c r="A10" s="4" t="inlineStr">
        <is>
          <t>6</t>
        </is>
      </c>
      <c r="B10" s="5" t="inlineStr">
        <is>
          <t>Sheet 6_CHART</t>
        </is>
      </c>
      <c r="C10" s="6" t="inlineStr">
        <is>
          <t>Grafik kurva permintaan dan penawaran + titik equilibrium (perpotongan).</t>
        </is>
      </c>
    </row>
    <row r="11">
      <c r="A11" s="4" t="inlineStr">
        <is>
          <t>7</t>
        </is>
      </c>
      <c r="B11" s="5" t="inlineStr">
        <is>
          <t>Sheet 7_VERIFIKASI</t>
        </is>
      </c>
      <c r="C11" s="6" t="inlineStr">
        <is>
          <t>Bandingkan hasil aljabar (sheet 3) dengan tabel schedule (sheet 2) — harus cocok.</t>
        </is>
      </c>
    </row>
    <row r="12" ht="20" customHeight="1">
      <c r="A12" s="3" t="inlineStr">
        <is>
          <t>MODEL KURVA LINEAR</t>
        </is>
      </c>
    </row>
    <row r="13">
      <c r="B13" s="7" t="inlineStr">
        <is>
          <t>Permintaan</t>
        </is>
      </c>
      <c r="C13" s="6" t="inlineStr">
        <is>
          <t>Qd = a - b*P   (b&gt;0, kurva menurun: harga naik -&gt; jumlah diminta turun)</t>
        </is>
      </c>
    </row>
    <row r="14">
      <c r="B14" s="7" t="inlineStr">
        <is>
          <t>Penawaran</t>
        </is>
      </c>
      <c r="C14" s="6" t="inlineStr">
        <is>
          <t>Qs = c + d*P   (d&gt;0, kurva menaik: harga naik -&gt; jumlah ditawarkan naik)</t>
        </is>
      </c>
    </row>
    <row r="15">
      <c r="B15" s="7" t="inlineStr">
        <is>
          <t>Equilibrium</t>
        </is>
      </c>
      <c r="C15" s="6" t="inlineStr">
        <is>
          <t>Qd = Qs  -&gt;  a - b*P = c + d*P  -&gt;  P* = (a-c)/(b+d);  Q* = a - b*P*</t>
        </is>
      </c>
    </row>
    <row r="16" ht="20" customHeight="1">
      <c r="A16" s="3" t="inlineStr">
        <is>
          <t>WARNA SEL</t>
        </is>
      </c>
    </row>
    <row r="17">
      <c r="B17" s="7" t="inlineStr">
        <is>
          <t>Kuning</t>
        </is>
      </c>
      <c r="C17" s="6" t="inlineStr">
        <is>
          <t>Sel input — silakan diubah (a, b, c, d, harga kontrol).</t>
        </is>
      </c>
    </row>
    <row r="18">
      <c r="B18" s="7" t="inlineStr">
        <is>
          <t>Hijau</t>
        </is>
      </c>
      <c r="C18" s="6" t="inlineStr">
        <is>
          <t>Sel output — hasil formula, jangan ditimpa manual.</t>
        </is>
      </c>
    </row>
    <row r="19">
      <c r="B19" s="7" t="inlineStr">
        <is>
          <t>Abu-abu</t>
        </is>
      </c>
      <c r="C19" s="6" t="inlineStr">
        <is>
          <t>Label dan header.</t>
        </is>
      </c>
    </row>
    <row r="20" ht="20" customHeight="1">
      <c r="A20" s="3" t="inlineStr">
        <is>
          <t>TIPS PEMBELAJARAN</t>
        </is>
      </c>
    </row>
    <row r="21">
      <c r="B21" s="7" t="inlineStr">
        <is>
          <t>Cocokkan</t>
        </is>
      </c>
      <c r="C21" s="6" t="inlineStr">
        <is>
          <t>Hitung dulu dengan kalkulator, baru lihat hasil di workbook. Kalau beda, telusuri langkah demi langkah.</t>
        </is>
      </c>
    </row>
    <row r="22">
      <c r="B22" s="7" t="inlineStr">
        <is>
          <t>Berpikir</t>
        </is>
      </c>
      <c r="C22" s="6" t="inlineStr">
        <is>
          <t>Jangan hafal rumus. Pahami kenapa P* = (a-c)/(b+d) — itu hanya menyelesaikan persamaan dua garis.</t>
        </is>
      </c>
    </row>
    <row r="23">
      <c r="B23" s="7" t="inlineStr">
        <is>
          <t>Eksperimen</t>
        </is>
      </c>
      <c r="C23" s="6" t="inlineStr">
        <is>
          <t>Ubah d ke angka sangat besar -&gt; kurva penawaran nyaris horizontal (pasar persaingan sempurna).</t>
        </is>
      </c>
    </row>
  </sheetData>
  <mergeCells count="6">
    <mergeCell ref="A1:D1"/>
    <mergeCell ref="A12:D12"/>
    <mergeCell ref="A4:D4"/>
    <mergeCell ref="A20:D20"/>
    <mergeCell ref="A2:D2"/>
    <mergeCell ref="A16:D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8" customWidth="1" min="3" max="3"/>
    <col width="40" customWidth="1" min="4" max="4"/>
    <col width="4" customWidth="1" min="5" max="5"/>
  </cols>
  <sheetData>
    <row r="1" ht="28" customHeight="1">
      <c r="A1" s="1" t="inlineStr">
        <is>
          <t>PARAMETER KURVA — Input</t>
        </is>
      </c>
    </row>
    <row r="2" ht="30" customHeight="1">
      <c r="A2" s="2" t="inlineStr">
        <is>
          <t>Ubah empat parameter kuning di bawah. Default: pasar beras, Qd=120-0.005P, Qs=0.005P (Q ton/bulan, P Rp/kg).</t>
        </is>
      </c>
    </row>
    <row r="4" ht="20" customHeight="1">
      <c r="A4" s="3" t="inlineStr">
        <is>
          <t>MODEL:  Qd = a - b*P   |   Qs = c + d*P</t>
        </is>
      </c>
    </row>
    <row r="6">
      <c r="A6" t="inlineStr"/>
      <c r="B6" s="8" t="inlineStr">
        <is>
          <t>Parameter</t>
        </is>
      </c>
      <c r="C6" s="8" t="inlineStr">
        <is>
          <t>Nilai</t>
        </is>
      </c>
      <c r="D6" s="8" t="inlineStr">
        <is>
          <t>Makna</t>
        </is>
      </c>
      <c r="E6" t="inlineStr"/>
    </row>
    <row r="7">
      <c r="B7" s="5" t="inlineStr">
        <is>
          <t>a (intersep demand)</t>
        </is>
      </c>
      <c r="C7" s="9" t="n">
        <v>120</v>
      </c>
      <c r="D7" s="6" t="inlineStr">
        <is>
          <t>Jumlah diminta saat P=0. Lonjakan permintaan maksimum.</t>
        </is>
      </c>
    </row>
    <row r="8">
      <c r="B8" s="5" t="inlineStr">
        <is>
          <t>b (slope demand)</t>
        </is>
      </c>
      <c r="C8" s="10" t="n">
        <v>0.005</v>
      </c>
      <c r="D8" s="6" t="inlineStr">
        <is>
          <t>Penurunan Qd tiap kenaikan Rp 1 harga. Harus &gt; 0.</t>
        </is>
      </c>
    </row>
    <row r="9">
      <c r="B9" s="5" t="inlineStr">
        <is>
          <t>c (intersep supply)</t>
        </is>
      </c>
      <c r="C9" s="9" t="n">
        <v>0</v>
      </c>
      <c r="D9" s="6" t="inlineStr">
        <is>
          <t>Jumlah ditawarkan saat P=0. Bisa 0 atau negatif (butuh harga minimum).</t>
        </is>
      </c>
    </row>
    <row r="10">
      <c r="B10" s="5" t="inlineStr">
        <is>
          <t>d (slope supply)</t>
        </is>
      </c>
      <c r="C10" s="10" t="n">
        <v>0.005</v>
      </c>
      <c r="D10" s="6" t="inlineStr">
        <is>
          <t>Kenaikan Qs tiap kenaikan Rp 1 harga. Harus &gt; 0.</t>
        </is>
      </c>
    </row>
    <row r="13" ht="20" customHeight="1">
      <c r="A13" s="3" t="inlineStr">
        <is>
          <t>VALIDASI &amp; NILAI TURUNAN</t>
        </is>
      </c>
    </row>
    <row r="14">
      <c r="B14" s="11" t="inlineStr">
        <is>
          <t>Indikator</t>
        </is>
      </c>
      <c r="C14" s="11" t="inlineStr">
        <is>
          <t>Hasil</t>
        </is>
      </c>
    </row>
    <row r="15">
      <c r="B15" s="7" t="inlineStr">
        <is>
          <t>Cek b &gt; 0?</t>
        </is>
      </c>
      <c r="C15" s="12">
        <f>IF('1_PARAMETER'!$C$8&gt;0,"OK","b harus &gt; 0 — kurva demand menurun")</f>
        <v/>
      </c>
    </row>
    <row r="16">
      <c r="B16" s="7" t="inlineStr">
        <is>
          <t>Cek d &gt; 0?</t>
        </is>
      </c>
      <c r="C16" s="12">
        <f>IF('1_PARAMETER'!$C$10&gt;0,"OK","d harus &gt; 0 — kurva supply menaik")</f>
        <v/>
      </c>
    </row>
    <row r="17">
      <c r="B17" s="7" t="inlineStr">
        <is>
          <t>Harga choke demand (P saat Qd=0)</t>
        </is>
      </c>
      <c r="C17" s="13">
        <f>IF('1_PARAMETER'!$C$8&gt;0,'1_PARAMETER'!$C$7/'1_PARAMETER'!$C$8,"n/a")</f>
        <v/>
      </c>
    </row>
    <row r="18">
      <c r="B18" s="7" t="inlineStr">
        <is>
          <t>Harga minimum supply (P saat Qs=0)</t>
        </is>
      </c>
      <c r="C18" s="13">
        <f>IF('1_PARAMETER'!$C$10&gt;0,-'1_PARAMETER'!$C$9/'1_PARAMETER'!$C$10,"n/a")</f>
        <v/>
      </c>
    </row>
  </sheetData>
  <mergeCells count="4">
    <mergeCell ref="A2:E2"/>
    <mergeCell ref="A1:E1"/>
    <mergeCell ref="A4:E4"/>
    <mergeCell ref="A13:E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" customWidth="1" min="1" max="1"/>
    <col width="14" customWidth="1" min="2" max="2"/>
    <col width="16" customWidth="1" min="3" max="3"/>
    <col width="16" customWidth="1" min="4" max="4"/>
    <col width="18" customWidth="1" min="5" max="5"/>
    <col width="18" customWidth="1" min="6" max="6"/>
    <col width="4" customWidth="1" min="7" max="7"/>
  </cols>
  <sheetData>
    <row r="1" ht="28" customHeight="1">
      <c r="A1" s="1" t="inlineStr">
        <is>
          <t>JADWAL PERMINTAAN &amp; PENAWARAN</t>
        </is>
      </c>
    </row>
    <row r="2" ht="30" customHeight="1">
      <c r="A2" s="2" t="inlineStr">
        <is>
          <t>Harga P dari Rp 0 naik bertahap. Qd &amp; Qs dihitung dari parameter di sheet 1. Status menandai surplus (Qs&gt;Qd) atau defisit (Qd&gt;Qs).</t>
        </is>
      </c>
    </row>
    <row r="4" ht="20" customHeight="1">
      <c r="A4" s="3" t="inlineStr">
        <is>
          <t>Qd = a - b*P   |   Qs = c + d*P   |   Status: Qs&gt;Qd -&gt; Surplus, Qd&gt;Qs -&gt; Defisit</t>
        </is>
      </c>
    </row>
    <row r="6">
      <c r="A6" t="inlineStr"/>
      <c r="B6" s="8" t="inlineStr">
        <is>
          <t>P (Rp/kg)</t>
        </is>
      </c>
      <c r="C6" s="8" t="inlineStr">
        <is>
          <t>Qd (ton)</t>
        </is>
      </c>
      <c r="D6" s="8" t="inlineStr">
        <is>
          <t>Qs (ton)</t>
        </is>
      </c>
      <c r="E6" s="8" t="inlineStr">
        <is>
          <t>Selisih Qs-Qd</t>
        </is>
      </c>
      <c r="F6" s="8" t="inlineStr">
        <is>
          <t>Status</t>
        </is>
      </c>
      <c r="G6" t="inlineStr"/>
    </row>
    <row r="7">
      <c r="B7" s="14" t="n">
        <v>0</v>
      </c>
      <c r="C7" s="15">
        <f>MAX('1_PARAMETER'!$C$7-'1_PARAMETER'!$C$8*B7,0)</f>
        <v/>
      </c>
      <c r="D7" s="15">
        <f>MAX('1_PARAMETER'!$C$9+'1_PARAMETER'!$C$10*B7,0)</f>
        <v/>
      </c>
      <c r="E7" s="15">
        <f>D7-C7</f>
        <v/>
      </c>
      <c r="F7" s="16">
        <f>IF(ABS(E7)&lt;0.5,"KESEIMBANGAN",IF(E7&gt;0,"Surplus","Defisit"))</f>
        <v/>
      </c>
    </row>
    <row r="8">
      <c r="B8" s="14" t="n">
        <v>1000</v>
      </c>
      <c r="C8" s="15">
        <f>MAX('1_PARAMETER'!$C$7-'1_PARAMETER'!$C$8*B8,0)</f>
        <v/>
      </c>
      <c r="D8" s="15">
        <f>MAX('1_PARAMETER'!$C$9+'1_PARAMETER'!$C$10*B8,0)</f>
        <v/>
      </c>
      <c r="E8" s="15">
        <f>D8-C8</f>
        <v/>
      </c>
      <c r="F8" s="16">
        <f>IF(ABS(E8)&lt;0.5,"KESEIMBANGAN",IF(E8&gt;0,"Surplus","Defisit"))</f>
        <v/>
      </c>
    </row>
    <row r="9">
      <c r="B9" s="14" t="n">
        <v>2000</v>
      </c>
      <c r="C9" s="15">
        <f>MAX('1_PARAMETER'!$C$7-'1_PARAMETER'!$C$8*B9,0)</f>
        <v/>
      </c>
      <c r="D9" s="15">
        <f>MAX('1_PARAMETER'!$C$9+'1_PARAMETER'!$C$10*B9,0)</f>
        <v/>
      </c>
      <c r="E9" s="15">
        <f>D9-C9</f>
        <v/>
      </c>
      <c r="F9" s="16">
        <f>IF(ABS(E9)&lt;0.5,"KESEIMBANGAN",IF(E9&gt;0,"Surplus","Defisit"))</f>
        <v/>
      </c>
    </row>
    <row r="10">
      <c r="B10" s="14" t="n">
        <v>3000</v>
      </c>
      <c r="C10" s="15">
        <f>MAX('1_PARAMETER'!$C$7-'1_PARAMETER'!$C$8*B10,0)</f>
        <v/>
      </c>
      <c r="D10" s="15">
        <f>MAX('1_PARAMETER'!$C$9+'1_PARAMETER'!$C$10*B10,0)</f>
        <v/>
      </c>
      <c r="E10" s="15">
        <f>D10-C10</f>
        <v/>
      </c>
      <c r="F10" s="16">
        <f>IF(ABS(E10)&lt;0.5,"KESEIMBANGAN",IF(E10&gt;0,"Surplus","Defisit"))</f>
        <v/>
      </c>
    </row>
    <row r="11">
      <c r="B11" s="14" t="n">
        <v>4000</v>
      </c>
      <c r="C11" s="15">
        <f>MAX('1_PARAMETER'!$C$7-'1_PARAMETER'!$C$8*B11,0)</f>
        <v/>
      </c>
      <c r="D11" s="15">
        <f>MAX('1_PARAMETER'!$C$9+'1_PARAMETER'!$C$10*B11,0)</f>
        <v/>
      </c>
      <c r="E11" s="15">
        <f>D11-C11</f>
        <v/>
      </c>
      <c r="F11" s="16">
        <f>IF(ABS(E11)&lt;0.5,"KESEIMBANGAN",IF(E11&gt;0,"Surplus","Defisit"))</f>
        <v/>
      </c>
    </row>
    <row r="12">
      <c r="B12" s="14" t="n">
        <v>5000</v>
      </c>
      <c r="C12" s="15">
        <f>MAX('1_PARAMETER'!$C$7-'1_PARAMETER'!$C$8*B12,0)</f>
        <v/>
      </c>
      <c r="D12" s="15">
        <f>MAX('1_PARAMETER'!$C$9+'1_PARAMETER'!$C$10*B12,0)</f>
        <v/>
      </c>
      <c r="E12" s="15">
        <f>D12-C12</f>
        <v/>
      </c>
      <c r="F12" s="16">
        <f>IF(ABS(E12)&lt;0.5,"KESEIMBANGAN",IF(E12&gt;0,"Surplus","Defisit"))</f>
        <v/>
      </c>
    </row>
    <row r="13">
      <c r="B13" s="14" t="n">
        <v>6000</v>
      </c>
      <c r="C13" s="15">
        <f>MAX('1_PARAMETER'!$C$7-'1_PARAMETER'!$C$8*B13,0)</f>
        <v/>
      </c>
      <c r="D13" s="15">
        <f>MAX('1_PARAMETER'!$C$9+'1_PARAMETER'!$C$10*B13,0)</f>
        <v/>
      </c>
      <c r="E13" s="15">
        <f>D13-C13</f>
        <v/>
      </c>
      <c r="F13" s="16">
        <f>IF(ABS(E13)&lt;0.5,"KESEIMBANGAN",IF(E13&gt;0,"Surplus","Defisit"))</f>
        <v/>
      </c>
    </row>
    <row r="14">
      <c r="B14" s="14" t="n">
        <v>7000</v>
      </c>
      <c r="C14" s="15">
        <f>MAX('1_PARAMETER'!$C$7-'1_PARAMETER'!$C$8*B14,0)</f>
        <v/>
      </c>
      <c r="D14" s="15">
        <f>MAX('1_PARAMETER'!$C$9+'1_PARAMETER'!$C$10*B14,0)</f>
        <v/>
      </c>
      <c r="E14" s="15">
        <f>D14-C14</f>
        <v/>
      </c>
      <c r="F14" s="16">
        <f>IF(ABS(E14)&lt;0.5,"KESEIMBANGAN",IF(E14&gt;0,"Surplus","Defisit"))</f>
        <v/>
      </c>
    </row>
    <row r="15">
      <c r="B15" s="14" t="n">
        <v>8000</v>
      </c>
      <c r="C15" s="15">
        <f>MAX('1_PARAMETER'!$C$7-'1_PARAMETER'!$C$8*B15,0)</f>
        <v/>
      </c>
      <c r="D15" s="15">
        <f>MAX('1_PARAMETER'!$C$9+'1_PARAMETER'!$C$10*B15,0)</f>
        <v/>
      </c>
      <c r="E15" s="15">
        <f>D15-C15</f>
        <v/>
      </c>
      <c r="F15" s="16">
        <f>IF(ABS(E15)&lt;0.5,"KESEIMBANGAN",IF(E15&gt;0,"Surplus","Defisit"))</f>
        <v/>
      </c>
    </row>
    <row r="16">
      <c r="B16" s="14" t="n">
        <v>9000</v>
      </c>
      <c r="C16" s="15">
        <f>MAX('1_PARAMETER'!$C$7-'1_PARAMETER'!$C$8*B16,0)</f>
        <v/>
      </c>
      <c r="D16" s="15">
        <f>MAX('1_PARAMETER'!$C$9+'1_PARAMETER'!$C$10*B16,0)</f>
        <v/>
      </c>
      <c r="E16" s="15">
        <f>D16-C16</f>
        <v/>
      </c>
      <c r="F16" s="16">
        <f>IF(ABS(E16)&lt;0.5,"KESEIMBANGAN",IF(E16&gt;0,"Surplus","Defisit"))</f>
        <v/>
      </c>
    </row>
    <row r="17">
      <c r="B17" s="14" t="n">
        <v>10000</v>
      </c>
      <c r="C17" s="15">
        <f>MAX('1_PARAMETER'!$C$7-'1_PARAMETER'!$C$8*B17,0)</f>
        <v/>
      </c>
      <c r="D17" s="15">
        <f>MAX('1_PARAMETER'!$C$9+'1_PARAMETER'!$C$10*B17,0)</f>
        <v/>
      </c>
      <c r="E17" s="15">
        <f>D17-C17</f>
        <v/>
      </c>
      <c r="F17" s="16">
        <f>IF(ABS(E17)&lt;0.5,"KESEIMBANGAN",IF(E17&gt;0,"Surplus","Defisit"))</f>
        <v/>
      </c>
    </row>
    <row r="18">
      <c r="B18" s="14" t="n">
        <v>11000</v>
      </c>
      <c r="C18" s="15">
        <f>MAX('1_PARAMETER'!$C$7-'1_PARAMETER'!$C$8*B18,0)</f>
        <v/>
      </c>
      <c r="D18" s="15">
        <f>MAX('1_PARAMETER'!$C$9+'1_PARAMETER'!$C$10*B18,0)</f>
        <v/>
      </c>
      <c r="E18" s="15">
        <f>D18-C18</f>
        <v/>
      </c>
      <c r="F18" s="16">
        <f>IF(ABS(E18)&lt;0.5,"KESEIMBANGAN",IF(E18&gt;0,"Surplus","Defisit"))</f>
        <v/>
      </c>
    </row>
    <row r="19">
      <c r="B19" s="14" t="n">
        <v>12000</v>
      </c>
      <c r="C19" s="15">
        <f>MAX('1_PARAMETER'!$C$7-'1_PARAMETER'!$C$8*B19,0)</f>
        <v/>
      </c>
      <c r="D19" s="15">
        <f>MAX('1_PARAMETER'!$C$9+'1_PARAMETER'!$C$10*B19,0)</f>
        <v/>
      </c>
      <c r="E19" s="15">
        <f>D19-C19</f>
        <v/>
      </c>
      <c r="F19" s="16">
        <f>IF(ABS(E19)&lt;0.5,"KESEIMBANGAN",IF(E19&gt;0,"Surplus","Defisit"))</f>
        <v/>
      </c>
    </row>
    <row r="20">
      <c r="B20" s="14" t="n">
        <v>13000</v>
      </c>
      <c r="C20" s="15">
        <f>MAX('1_PARAMETER'!$C$7-'1_PARAMETER'!$C$8*B20,0)</f>
        <v/>
      </c>
      <c r="D20" s="15">
        <f>MAX('1_PARAMETER'!$C$9+'1_PARAMETER'!$C$10*B20,0)</f>
        <v/>
      </c>
      <c r="E20" s="15">
        <f>D20-C20</f>
        <v/>
      </c>
      <c r="F20" s="16">
        <f>IF(ABS(E20)&lt;0.5,"KESEIMBANGAN",IF(E20&gt;0,"Surplus","Defisit"))</f>
        <v/>
      </c>
    </row>
    <row r="21">
      <c r="B21" s="14" t="n">
        <v>14000</v>
      </c>
      <c r="C21" s="15">
        <f>MAX('1_PARAMETER'!$C$7-'1_PARAMETER'!$C$8*B21,0)</f>
        <v/>
      </c>
      <c r="D21" s="15">
        <f>MAX('1_PARAMETER'!$C$9+'1_PARAMETER'!$C$10*B21,0)</f>
        <v/>
      </c>
      <c r="E21" s="15">
        <f>D21-C21</f>
        <v/>
      </c>
      <c r="F21" s="16">
        <f>IF(ABS(E21)&lt;0.5,"KESEIMBANGAN",IF(E21&gt;0,"Surplus","Defisit"))</f>
        <v/>
      </c>
    </row>
    <row r="22">
      <c r="B22" s="14" t="n">
        <v>15000</v>
      </c>
      <c r="C22" s="15">
        <f>MAX('1_PARAMETER'!$C$7-'1_PARAMETER'!$C$8*B22,0)</f>
        <v/>
      </c>
      <c r="D22" s="15">
        <f>MAX('1_PARAMETER'!$C$9+'1_PARAMETER'!$C$10*B22,0)</f>
        <v/>
      </c>
      <c r="E22" s="15">
        <f>D22-C22</f>
        <v/>
      </c>
      <c r="F22" s="16">
        <f>IF(ABS(E22)&lt;0.5,"KESEIMBANGAN",IF(E22&gt;0,"Surplus","Defisit"))</f>
        <v/>
      </c>
    </row>
    <row r="23">
      <c r="B23" s="14" t="n">
        <v>16000</v>
      </c>
      <c r="C23" s="15">
        <f>MAX('1_PARAMETER'!$C$7-'1_PARAMETER'!$C$8*B23,0)</f>
        <v/>
      </c>
      <c r="D23" s="15">
        <f>MAX('1_PARAMETER'!$C$9+'1_PARAMETER'!$C$10*B23,0)</f>
        <v/>
      </c>
      <c r="E23" s="15">
        <f>D23-C23</f>
        <v/>
      </c>
      <c r="F23" s="16">
        <f>IF(ABS(E23)&lt;0.5,"KESEIMBANGAN",IF(E23&gt;0,"Surplus","Defisit"))</f>
        <v/>
      </c>
    </row>
    <row r="24">
      <c r="B24" s="14" t="n">
        <v>17000</v>
      </c>
      <c r="C24" s="15">
        <f>MAX('1_PARAMETER'!$C$7-'1_PARAMETER'!$C$8*B24,0)</f>
        <v/>
      </c>
      <c r="D24" s="15">
        <f>MAX('1_PARAMETER'!$C$9+'1_PARAMETER'!$C$10*B24,0)</f>
        <v/>
      </c>
      <c r="E24" s="15">
        <f>D24-C24</f>
        <v/>
      </c>
      <c r="F24" s="16">
        <f>IF(ABS(E24)&lt;0.5,"KESEIMBANGAN",IF(E24&gt;0,"Surplus","Defisit"))</f>
        <v/>
      </c>
    </row>
    <row r="25">
      <c r="B25" s="14" t="n">
        <v>18000</v>
      </c>
      <c r="C25" s="15">
        <f>MAX('1_PARAMETER'!$C$7-'1_PARAMETER'!$C$8*B25,0)</f>
        <v/>
      </c>
      <c r="D25" s="15">
        <f>MAX('1_PARAMETER'!$C$9+'1_PARAMETER'!$C$10*B25,0)</f>
        <v/>
      </c>
      <c r="E25" s="15">
        <f>D25-C25</f>
        <v/>
      </c>
      <c r="F25" s="16">
        <f>IF(ABS(E25)&lt;0.5,"KESEIMBANGAN",IF(E25&gt;0,"Surplus","Defisit"))</f>
        <v/>
      </c>
    </row>
    <row r="26">
      <c r="B26" s="14" t="n">
        <v>19000</v>
      </c>
      <c r="C26" s="15">
        <f>MAX('1_PARAMETER'!$C$7-'1_PARAMETER'!$C$8*B26,0)</f>
        <v/>
      </c>
      <c r="D26" s="15">
        <f>MAX('1_PARAMETER'!$C$9+'1_PARAMETER'!$C$10*B26,0)</f>
        <v/>
      </c>
      <c r="E26" s="15">
        <f>D26-C26</f>
        <v/>
      </c>
      <c r="F26" s="16">
        <f>IF(ABS(E26)&lt;0.5,"KESEIMBANGAN",IF(E26&gt;0,"Surplus","Defisit"))</f>
        <v/>
      </c>
    </row>
    <row r="27">
      <c r="B27" s="14" t="n">
        <v>20000</v>
      </c>
      <c r="C27" s="15">
        <f>MAX('1_PARAMETER'!$C$7-'1_PARAMETER'!$C$8*B27,0)</f>
        <v/>
      </c>
      <c r="D27" s="15">
        <f>MAX('1_PARAMETER'!$C$9+'1_PARAMETER'!$C$10*B27,0)</f>
        <v/>
      </c>
      <c r="E27" s="15">
        <f>D27-C27</f>
        <v/>
      </c>
      <c r="F27" s="16">
        <f>IF(ABS(E27)&lt;0.5,"KESEIMBANGAN",IF(E27&gt;0,"Surplus","Defisit"))</f>
        <v/>
      </c>
    </row>
    <row r="28">
      <c r="B28" s="14" t="n">
        <v>21000</v>
      </c>
      <c r="C28" s="15">
        <f>MAX('1_PARAMETER'!$C$7-'1_PARAMETER'!$C$8*B28,0)</f>
        <v/>
      </c>
      <c r="D28" s="15">
        <f>MAX('1_PARAMETER'!$C$9+'1_PARAMETER'!$C$10*B28,0)</f>
        <v/>
      </c>
      <c r="E28" s="15">
        <f>D28-C28</f>
        <v/>
      </c>
      <c r="F28" s="16">
        <f>IF(ABS(E28)&lt;0.5,"KESEIMBANGAN",IF(E28&gt;0,"Surplus","Defisit"))</f>
        <v/>
      </c>
    </row>
    <row r="29">
      <c r="B29" s="14" t="n">
        <v>22000</v>
      </c>
      <c r="C29" s="15">
        <f>MAX('1_PARAMETER'!$C$7-'1_PARAMETER'!$C$8*B29,0)</f>
        <v/>
      </c>
      <c r="D29" s="15">
        <f>MAX('1_PARAMETER'!$C$9+'1_PARAMETER'!$C$10*B29,0)</f>
        <v/>
      </c>
      <c r="E29" s="15">
        <f>D29-C29</f>
        <v/>
      </c>
      <c r="F29" s="16">
        <f>IF(ABS(E29)&lt;0.5,"KESEIMBANGAN",IF(E29&gt;0,"Surplus","Defisit"))</f>
        <v/>
      </c>
    </row>
    <row r="30">
      <c r="B30" s="14" t="n">
        <v>23000</v>
      </c>
      <c r="C30" s="15">
        <f>MAX('1_PARAMETER'!$C$7-'1_PARAMETER'!$C$8*B30,0)</f>
        <v/>
      </c>
      <c r="D30" s="15">
        <f>MAX('1_PARAMETER'!$C$9+'1_PARAMETER'!$C$10*B30,0)</f>
        <v/>
      </c>
      <c r="E30" s="15">
        <f>D30-C30</f>
        <v/>
      </c>
      <c r="F30" s="16">
        <f>IF(ABS(E30)&lt;0.5,"KESEIMBANGAN",IF(E30&gt;0,"Surplus","Defisit"))</f>
        <v/>
      </c>
    </row>
    <row r="31">
      <c r="B31" s="14" t="n">
        <v>24000</v>
      </c>
      <c r="C31" s="15">
        <f>MAX('1_PARAMETER'!$C$7-'1_PARAMETER'!$C$8*B31,0)</f>
        <v/>
      </c>
      <c r="D31" s="15">
        <f>MAX('1_PARAMETER'!$C$9+'1_PARAMETER'!$C$10*B31,0)</f>
        <v/>
      </c>
      <c r="E31" s="15">
        <f>D31-C31</f>
        <v/>
      </c>
      <c r="F31" s="16">
        <f>IF(ABS(E31)&lt;0.5,"KESEIMBANGAN",IF(E31&gt;0,"Surplus","Defisit"))</f>
        <v/>
      </c>
    </row>
    <row r="33">
      <c r="B33" s="17" t="inlineStr">
        <is>
          <t>Catatan:</t>
        </is>
      </c>
      <c r="C33" s="17" t="inlineStr">
        <is>
          <t>Selisih mendekati 0 = equilibrium. Cari baris 'KESEIMBANGAN'.</t>
        </is>
      </c>
    </row>
  </sheetData>
  <mergeCells count="4">
    <mergeCell ref="C33:F33"/>
    <mergeCell ref="A2:G2"/>
    <mergeCell ref="A1:G1"/>
    <mergeCell ref="A4:G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22" customWidth="1" min="3" max="3"/>
    <col width="50" customWidth="1" min="4" max="4"/>
    <col width="4" customWidth="1" min="5" max="5"/>
  </cols>
  <sheetData>
    <row r="1" ht="28" customHeight="1">
      <c r="A1" s="1" t="inlineStr">
        <is>
          <t>EQUILIBRIUM — Harga &amp; Kuantitas Keseimbangan</t>
        </is>
      </c>
    </row>
    <row r="2" ht="30" customHeight="1">
      <c r="A2" s="2" t="inlineStr">
        <is>
          <t>P* dan Q* diselesaikan dari Qd=Qs. Semua formula hidup dari parameter sheet 1.</t>
        </is>
      </c>
    </row>
    <row r="4" ht="20" customHeight="1">
      <c r="A4" s="3" t="inlineStr">
        <is>
          <t>PENYELESAIAN ALJABAR</t>
        </is>
      </c>
    </row>
    <row r="6">
      <c r="B6" s="11" t="inlineStr">
        <is>
          <t>Langkah</t>
        </is>
      </c>
      <c r="C6" s="11" t="inlineStr">
        <is>
          <t>Rumus</t>
        </is>
      </c>
      <c r="D6" s="11" t="inlineStr">
        <is>
          <t>Keterangan</t>
        </is>
      </c>
    </row>
    <row r="7">
      <c r="B7" s="6" t="inlineStr">
        <is>
          <t>Syarat equilibrium</t>
        </is>
      </c>
      <c r="C7" s="18" t="inlineStr">
        <is>
          <t>Qd = Qs</t>
        </is>
      </c>
      <c r="D7" s="6" t="inlineStr">
        <is>
          <t>Definisi: jumlah diminta = jumlah ditawarkan.</t>
        </is>
      </c>
    </row>
    <row r="8">
      <c r="B8" s="6" t="inlineStr">
        <is>
          <t>Substitusi</t>
        </is>
      </c>
      <c r="C8" s="18" t="inlineStr">
        <is>
          <t>a - b*P = c + d*P</t>
        </is>
      </c>
      <c r="D8" s="6" t="inlineStr">
        <is>
          <t>Ganti Qd dan Qs dengan model linear.</t>
        </is>
      </c>
    </row>
    <row r="9">
      <c r="B9" s="6" t="inlineStr">
        <is>
          <t>Pindahkan P ke satu sisi</t>
        </is>
      </c>
      <c r="C9" s="18" t="inlineStr">
        <is>
          <t>a - c = (b + d)*P</t>
        </is>
      </c>
      <c r="D9" s="6" t="inlineStr">
        <is>
          <t>Kelompokkan suku mengandung P.</t>
        </is>
      </c>
    </row>
    <row r="10">
      <c r="B10" s="6" t="inlineStr">
        <is>
          <t>Bagi (b+d)</t>
        </is>
      </c>
      <c r="C10" s="18" t="inlineStr">
        <is>
          <t>P* = (a - c) / (b + d)</t>
        </is>
      </c>
      <c r="D10" s="6" t="inlineStr">
        <is>
          <t>Harga keseimbangan. Hijau = output.</t>
        </is>
      </c>
    </row>
    <row r="11">
      <c r="B11" s="6" t="inlineStr">
        <is>
          <t>Substitusi P* ke Qd</t>
        </is>
      </c>
      <c r="C11" s="18" t="inlineStr">
        <is>
          <t>Q* = a - b*P*</t>
        </is>
      </c>
      <c r="D11" s="6" t="inlineStr">
        <is>
          <t>Kuantitas equilibrium. Bisa juga Q* = c + d*P*.</t>
        </is>
      </c>
    </row>
    <row r="13" ht="20" customHeight="1">
      <c r="A13" s="3" t="inlineStr">
        <is>
          <t>OUTPUT — HARGA &amp; KUANTITAS KESEIMBANGAN</t>
        </is>
      </c>
    </row>
    <row r="14">
      <c r="B14" s="19" t="inlineStr">
        <is>
          <t>P* — Harga keseimbangan (Rp/kg)</t>
        </is>
      </c>
      <c r="C14" s="13">
        <f>('1_PARAMETER'!$C$7-'1_PARAMETER'!$C$9)/('1_PARAMETER'!$C$8+'1_PARAMETER'!$C$10)</f>
        <v/>
      </c>
    </row>
    <row r="15">
      <c r="B15" s="19" t="inlineStr">
        <is>
          <t>Q* — Kuantitas equilibrium (ton/bulan)</t>
        </is>
      </c>
      <c r="C15" s="20">
        <f>'1_PARAMETER'!$C$7-'1_PARAMETER'!$C$8*C14</f>
        <v/>
      </c>
    </row>
    <row r="16">
      <c r="B16" s="19" t="inlineStr">
        <is>
          <t>Verifikasi: Q* dari sisi supply = c + d*P*</t>
        </is>
      </c>
      <c r="C16" s="20">
        <f>'1_PARAMETER'!$C$9+'1_PARAMETER'!$C$10*C14</f>
        <v/>
      </c>
    </row>
    <row r="17">
      <c r="B17" s="19" t="inlineStr">
        <is>
          <t>Pendapatan total pasar TR = P* x Q* (Rp/bulan)</t>
        </is>
      </c>
      <c r="C17" s="13">
        <f>C14*C15</f>
        <v/>
      </c>
    </row>
    <row r="19">
      <c r="B19" s="17" t="inlineStr">
        <is>
          <t>Catatan: P* di C14 dipakai sheet 4 (surplus) dan sheet 5 (price control).</t>
        </is>
      </c>
    </row>
  </sheetData>
  <mergeCells count="5">
    <mergeCell ref="B19:D19"/>
    <mergeCell ref="A4:E4"/>
    <mergeCell ref="A2:E2"/>
    <mergeCell ref="A1:E1"/>
    <mergeCell ref="A13:E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22" customWidth="1" min="3" max="3"/>
    <col width="50" customWidth="1" min="4" max="4"/>
    <col width="4" customWidth="1" min="5" max="5"/>
  </cols>
  <sheetData>
    <row r="1" ht="28" customHeight="1">
      <c r="A1" s="1" t="inlineStr">
        <is>
          <t>SURPLUS KONSUMEN &amp; PRODUSEN</t>
        </is>
      </c>
    </row>
    <row r="2" ht="30" customHeight="1">
      <c r="A2" s="2" t="inlineStr">
        <is>
          <t>Surplus = luas segitiga antara harga equilibrium dan titik choke / intersep.</t>
        </is>
      </c>
    </row>
    <row r="4" ht="20" customHeight="1">
      <c r="A4" s="3" t="inlineStr">
        <is>
          <t>DEFINISI</t>
        </is>
      </c>
    </row>
    <row r="6">
      <c r="B6" s="11" t="inlineStr">
        <is>
          <t>Konsep</t>
        </is>
      </c>
      <c r="C6" s="21" t="inlineStr"/>
      <c r="D6" s="11" t="inlineStr">
        <is>
          <t>Penjelasan</t>
        </is>
      </c>
    </row>
    <row r="7">
      <c r="B7" s="19" t="inlineStr">
        <is>
          <t>Surplus Konsumen (CS)</t>
        </is>
      </c>
      <c r="D7" s="6" t="inlineStr">
        <is>
          <t>Luas segitiga antara harga choke demand (P_max konsumen mau bayar) dan harga equilibrium P*. Konsumen mendapat barang lebih murah dari harga maksimum yang sanggup mereka bayar.</t>
        </is>
      </c>
    </row>
    <row r="8">
      <c r="B8" s="19" t="inlineStr">
        <is>
          <t>Surplus Produsen (PS)</t>
        </is>
      </c>
      <c r="D8" s="6" t="inlineStr">
        <is>
          <t>Luas segitiga antara harga equilibrium P* dan harga minimum supply (P_min produsen mau jual). Produsen menjual lebih mahal dari biaya minimum yang mereka terima.</t>
        </is>
      </c>
    </row>
    <row r="9">
      <c r="B9" s="19" t="inlineStr">
        <is>
          <t>Total Surplus (TS)</t>
        </is>
      </c>
      <c r="D9" s="6" t="inlineStr">
        <is>
          <t>CS + PS. Ukuran kesejahteraan total pasar. Maksimum di equilibrium kompetitif.</t>
        </is>
      </c>
    </row>
    <row r="11" ht="20" customHeight="1">
      <c r="A11" s="3" t="inlineStr">
        <is>
          <t>HITUNG SURPLUS (formula hidup)</t>
        </is>
      </c>
    </row>
    <row r="12">
      <c r="B12" s="6" t="inlineStr">
        <is>
          <t>P* harga equilibrium (dari sheet 3)</t>
        </is>
      </c>
      <c r="C12" s="22">
        <f>'3_EQUILIBRIUM'!C14</f>
        <v/>
      </c>
    </row>
    <row r="13">
      <c r="B13" s="6" t="inlineStr">
        <is>
          <t>Q* kuantitas equilibrium (dari sheet 3)</t>
        </is>
      </c>
      <c r="C13" s="23">
        <f>'3_EQUILIBRIUM'!C15</f>
        <v/>
      </c>
    </row>
    <row r="14">
      <c r="B14" s="6" t="inlineStr">
        <is>
          <t>P_max = harga choke demand (a/b)</t>
        </is>
      </c>
      <c r="C14" s="24">
        <f>'1_PARAMETER'!$C$7/'1_PARAMETER'!$C$8</f>
        <v/>
      </c>
    </row>
    <row r="15">
      <c r="B15" s="6" t="inlineStr">
        <is>
          <t>P_min = harga choke supply (-c/d, floor di 0)</t>
        </is>
      </c>
      <c r="C15" s="24">
        <f>MAX(-'1_PARAMETER'!$C$9/'1_PARAMETER'!$C$10,0)</f>
        <v/>
      </c>
    </row>
    <row r="17" ht="20" customHeight="1">
      <c r="A17" s="3" t="inlineStr">
        <is>
          <t>OUTPUT — CS, PS, TS</t>
        </is>
      </c>
    </row>
    <row r="18">
      <c r="B18" s="19" t="inlineStr">
        <is>
          <t>CS = 0.5 * (P_max - P*) * Q*</t>
        </is>
      </c>
      <c r="C18" s="13">
        <f>0.5*(C14-C12)*C13</f>
        <v/>
      </c>
      <c r="D18" s="2" t="inlineStr">
        <is>
          <t>Surplus konsumen dalam Rupiah per bulan (satuan Q = ton, harga dalam Rp).</t>
        </is>
      </c>
    </row>
    <row r="19">
      <c r="B19" s="19" t="inlineStr">
        <is>
          <t>PS = 0.5 * (P* - P_min) * Q*</t>
        </is>
      </c>
      <c r="C19" s="13">
        <f>0.5*(C12-C15)*C13</f>
        <v/>
      </c>
      <c r="D19" s="2" t="inlineStr">
        <is>
          <t>Surplus produsen dalam Rupiah per bulan.</t>
        </is>
      </c>
    </row>
    <row r="20">
      <c r="B20" s="19" t="inlineStr">
        <is>
          <t>TS = CS + PS</t>
        </is>
      </c>
      <c r="C20" s="13">
        <f>C18+C19</f>
        <v/>
      </c>
      <c r="D20" s="2" t="inlineStr">
        <is>
          <t>Total surplus pasar — kesejahteraan agregat.</t>
        </is>
      </c>
    </row>
    <row r="21">
      <c r="B21" s="19" t="inlineStr">
        <is>
          <t>Porsi CS dari TS</t>
        </is>
      </c>
      <c r="C21" s="25">
        <f>C18/C20</f>
        <v/>
      </c>
      <c r="D21" s="2" t="inlineStr">
        <is>
          <t>Berapa persen kesejahteraan dinikmati konsumen.</t>
        </is>
      </c>
    </row>
    <row r="22">
      <c r="B22" s="19" t="inlineStr">
        <is>
          <t>Porsi PS dari TS</t>
        </is>
      </c>
      <c r="C22" s="25">
        <f>C19/C20</f>
        <v/>
      </c>
      <c r="D22" s="2" t="inlineStr">
        <is>
          <t>Berapa persen kesejahteraan dinikmati produsen.</t>
        </is>
      </c>
    </row>
    <row r="24">
      <c r="B24" s="26" t="inlineStr">
        <is>
          <t>Catatan: satuan CS/PS = (Rp/kg)*(ton) = ribuan Rp. Kalikan 1.000 untuk mendapat Rupiah penuh (karena Q dalam ton, 1 ton = 1.000 kg). Tafsir relatif tetap valid.</t>
        </is>
      </c>
    </row>
  </sheetData>
  <mergeCells count="6">
    <mergeCell ref="A4:E4"/>
    <mergeCell ref="A2:E2"/>
    <mergeCell ref="A11:E11"/>
    <mergeCell ref="A1:E1"/>
    <mergeCell ref="A17:E17"/>
    <mergeCell ref="B24:D2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0" customWidth="1" min="3" max="3"/>
    <col width="50" customWidth="1" min="4" max="4"/>
    <col width="4" customWidth="1" min="5" max="5"/>
  </cols>
  <sheetData>
    <row r="1" ht="28" customHeight="1">
      <c r="A1" s="1" t="inlineStr">
        <is>
          <t>PRICE CEILING &amp; PRICE FLOOR</t>
        </is>
      </c>
    </row>
    <row r="2" ht="30" customHeight="1">
      <c r="A2" s="2" t="inlineStr">
        <is>
          <t>Intervensi harga pemerintah. Ceiling = batas atas (di bawah P* -&gt; defisit). Floor = batas bawah (di atas P* -&gt; surplus).</t>
        </is>
      </c>
    </row>
    <row r="4" ht="20" customHeight="1">
      <c r="A4" s="3" t="inlineStr">
        <is>
          <t>INPUT HARGA KONTROL (kuning, bisa diubah)</t>
        </is>
      </c>
    </row>
    <row r="6">
      <c r="B6" s="5" t="inlineStr">
        <is>
          <t>Harga ceiling P_c (maksimum, mis. Rp 8.000)</t>
        </is>
      </c>
      <c r="C6" s="27" t="n">
        <v>8000</v>
      </c>
      <c r="D6" s="2" t="inlineStr">
        <is>
          <t>Aturan harga maksimum. Hukum hanya kalau P_c &lt; P* (menyebabkan defisit).</t>
        </is>
      </c>
    </row>
    <row r="7">
      <c r="B7" s="5" t="inlineStr">
        <is>
          <t>Harga floor P_f (minimum, mis. Rp 16.000)</t>
        </is>
      </c>
      <c r="C7" s="27" t="n">
        <v>16000</v>
      </c>
      <c r="D7" s="2" t="inlineStr">
        <is>
          <t>Aturan harga minimum. Hukum hanya kalau P_f &gt; P* (menyebabkan surplus).</t>
        </is>
      </c>
    </row>
    <row r="9" ht="20" customHeight="1">
      <c r="A9" s="3" t="inlineStr">
        <is>
          <t>ANALISIS PRICE CEILING (P_c)</t>
        </is>
      </c>
    </row>
    <row r="10">
      <c r="B10" s="6" t="inlineStr">
        <is>
          <t>P* equilibrium (pembanding)</t>
        </is>
      </c>
      <c r="C10" s="22">
        <f>'3_EQUILIBRIUM'!$C$14</f>
        <v/>
      </c>
    </row>
    <row r="11">
      <c r="B11" s="6" t="inlineStr">
        <is>
          <t>P_c di bawah P*? (binding)</t>
        </is>
      </c>
      <c r="C11" s="28">
        <f>IF(C6&lt;'3_EQUILIBRIUM'!$C$14,"YA — menimbulkan defisit","TIDAK — tidak berpengaruh")</f>
        <v/>
      </c>
    </row>
    <row r="12">
      <c r="B12" s="6" t="inlineStr">
        <is>
          <t>Qd pada P_c (yang diminta)</t>
        </is>
      </c>
      <c r="C12" s="20">
        <f>MAX('1_PARAMETER'!$C$7-'1_PARAMETER'!$C$8*C6,0)</f>
        <v/>
      </c>
    </row>
    <row r="13">
      <c r="B13" s="6" t="inlineStr">
        <is>
          <t>Qs pada P_c (yang ditawarkan)</t>
        </is>
      </c>
      <c r="C13" s="20">
        <f>MAX('1_PARAMETER'!$C$9+'1_PARAMETER'!$C$10*C6,0)</f>
        <v/>
      </c>
    </row>
    <row r="14">
      <c r="B14" s="6" t="inlineStr">
        <is>
          <t>Defisit = Qd - Qs</t>
        </is>
      </c>
      <c r="C14" s="20">
        <f>MAX(C12-C13,0)</f>
        <v/>
      </c>
    </row>
    <row r="15">
      <c r="B15" s="6" t="inlineStr">
        <is>
          <t>Q terjual = MIN(Qd, Qs) = Qs (penawaran sisi pendek)</t>
        </is>
      </c>
      <c r="C15" s="20">
        <f>MIN(C12,C13)</f>
        <v/>
      </c>
    </row>
    <row r="16">
      <c r="B16" s="6" t="inlineStr">
        <is>
          <t>CS pada ceiling = 0.5*(P_max - P_c)*Q_terjual + ... (aproks. segitiga atas)</t>
        </is>
      </c>
      <c r="C16" s="20">
        <f>0.5*(MAX(('1_PARAMETER'!$C$7/'1_PARAMETER'!$C$8)-C6,0))*C14</f>
        <v/>
      </c>
    </row>
    <row r="17">
      <c r="B17" s="6" t="inlineStr">
        <is>
          <t>PS pada ceiling = 0.5*(P_c - P_min)*Q_terjual</t>
        </is>
      </c>
      <c r="C17" s="20">
        <f>0.5*(C6-MAX(-'1_PARAMETER'!$C$9/'1_PARAMETER'!$C$10,0))*C14</f>
        <v/>
      </c>
    </row>
    <row r="18">
      <c r="B18" s="29" t="inlineStr">
        <is>
          <t>Catatan: angka CS/PS/DWL adalah aproksimasi pedagogis (luas trapesium vs segitiga). Yang penting tanda &amp; magnitudo relatif: ceiling binding selalu menimbulkan defisit dan DWL &gt; 0.</t>
        </is>
      </c>
    </row>
    <row r="19">
      <c r="B19" s="6" t="inlineStr">
        <is>
          <t>Deadweight Loss = TS_equilibrium - TS_ceiling</t>
        </is>
      </c>
      <c r="C19" s="20">
        <f>'4_SURPLUS'!C20 - C18</f>
        <v/>
      </c>
    </row>
    <row r="20" ht="20" customHeight="1">
      <c r="A20" s="3" t="inlineStr">
        <is>
          <t>ANALISIS PRICE FLOOR (P_f)</t>
        </is>
      </c>
    </row>
    <row r="21">
      <c r="B21" s="6" t="inlineStr">
        <is>
          <t>P* equilibrium (pembanding)</t>
        </is>
      </c>
      <c r="C21" s="22">
        <f>'3_EQUILIBRIUM'!$C$14</f>
        <v/>
      </c>
    </row>
    <row r="22">
      <c r="B22" s="6" t="inlineStr">
        <is>
          <t>P_f di atas P*? (binding)</t>
        </is>
      </c>
      <c r="C22" s="28">
        <f>IF(C7&gt;'3_EQUILIBRIUM'!$C$14,"YA — menimbulkan surplus","TIDAK — tidak berpengaruh")</f>
        <v/>
      </c>
    </row>
    <row r="23">
      <c r="B23" s="6" t="inlineStr">
        <is>
          <t>Qd pada P_f (yang diminta)</t>
        </is>
      </c>
      <c r="C23" s="20">
        <f>MAX('1_PARAMETER'!$C$7-'1_PARAMETER'!$C$8*C7,0)</f>
        <v/>
      </c>
    </row>
    <row r="24">
      <c r="B24" s="6" t="inlineStr">
        <is>
          <t>Qs pada P_f (yang ditawarkan)</t>
        </is>
      </c>
      <c r="C24" s="20">
        <f>MAX('1_PARAMETER'!$C$9+'1_PARAMETER'!$C$10*C7,0)</f>
        <v/>
      </c>
    </row>
    <row r="25">
      <c r="B25" s="6" t="inlineStr">
        <is>
          <t>Surplus = Qs - Qd</t>
        </is>
      </c>
      <c r="C25" s="20">
        <f>MAX(C24-C23,0)</f>
        <v/>
      </c>
    </row>
    <row r="26">
      <c r="B26" s="6" t="inlineStr">
        <is>
          <t>Q terjual = MIN(Qd, Qs) = Qd (permintaan sisi pendek)</t>
        </is>
      </c>
      <c r="C26" s="20">
        <f>MIN(C23,C24)</f>
        <v/>
      </c>
    </row>
    <row r="27">
      <c r="B27" s="6" t="inlineStr">
        <is>
          <t>CS pada floor = 0.5*(P_max - P_f)*Q_terjual</t>
        </is>
      </c>
      <c r="C27" s="20">
        <f>0.5*(MAX(('1_PARAMETER'!$C$7/'1_PARAMETER'!$C$8)-C7,0))*C26</f>
        <v/>
      </c>
    </row>
    <row r="28">
      <c r="B28" s="6" t="inlineStr">
        <is>
          <t>PS pada floor = 0.5*(P_f - P_min)*Q_terjual</t>
        </is>
      </c>
      <c r="C28" s="20">
        <f>0.5*(C7-MAX(-'1_PARAMETER'!$C$9/'1_PARAMETER'!$C$10,0))*C26</f>
        <v/>
      </c>
    </row>
    <row r="29">
      <c r="B29" s="6" t="inlineStr">
        <is>
          <t>TS_floor = CS + PS</t>
        </is>
      </c>
      <c r="C29" s="20">
        <f>C28+C29</f>
        <v/>
      </c>
    </row>
    <row r="30">
      <c r="B30" s="6" t="inlineStr">
        <is>
          <t>Deadweight Loss = TS_equilibrium - TS_floor</t>
        </is>
      </c>
      <c r="C30" s="20">
        <f>'4_SURPLUS'!C20 - C30</f>
        <v/>
      </c>
    </row>
    <row r="32" ht="30" customHeight="1">
      <c r="B32" s="26" t="inlineStr">
        <is>
          <t>Contoh dunia nyata: ceiling = harga eceran tertinggi (HET), BBM bersubsidi, aturan sewa rumah. Floor = harga pembelian pemerintah (HPP gabah), upah minimum, harga TBS kelapa sawit.</t>
        </is>
      </c>
    </row>
  </sheetData>
  <mergeCells count="7">
    <mergeCell ref="A4:E4"/>
    <mergeCell ref="A20:E20"/>
    <mergeCell ref="A2:E2"/>
    <mergeCell ref="B32:D32"/>
    <mergeCell ref="B18:D18"/>
    <mergeCell ref="A1:E1"/>
    <mergeCell ref="A9:E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6" customWidth="1" min="3" max="3"/>
    <col width="16" customWidth="1" min="4" max="4"/>
    <col width="16" customWidth="1" min="5" max="5"/>
    <col width="4" customWidth="1" min="6" max="6"/>
  </cols>
  <sheetData>
    <row r="1" ht="28" customHeight="1">
      <c r="A1" s="1" t="inlineStr">
        <is>
          <t>GRAFIK PERMINTAAN &amp; PENAWARAN</t>
        </is>
      </c>
    </row>
    <row r="2" ht="30" customHeight="1">
      <c r="A2" s="2" t="inlineStr">
        <is>
          <t>Kurva demand (menurun) dan supply (menaik). Perpotongan = equilibrium. Data dari sheet 2_SCHEDULE.</t>
        </is>
      </c>
    </row>
    <row r="4">
      <c r="B4" s="11" t="inlineStr">
        <is>
          <t>P</t>
        </is>
      </c>
      <c r="C4" s="11" t="inlineStr">
        <is>
          <t>Qd</t>
        </is>
      </c>
      <c r="D4" s="11" t="inlineStr">
        <is>
          <t>Qs</t>
        </is>
      </c>
    </row>
    <row r="5">
      <c r="B5" s="30">
        <f>'2_SCHEDULE'!B7</f>
        <v/>
      </c>
      <c r="C5" s="31">
        <f>'2_SCHEDULE'!C7</f>
        <v/>
      </c>
      <c r="D5" s="31">
        <f>'2_SCHEDULE'!D7</f>
        <v/>
      </c>
    </row>
    <row r="6">
      <c r="B6" s="30">
        <f>'2_SCHEDULE'!B8</f>
        <v/>
      </c>
      <c r="C6" s="31">
        <f>'2_SCHEDULE'!C8</f>
        <v/>
      </c>
      <c r="D6" s="31">
        <f>'2_SCHEDULE'!D8</f>
        <v/>
      </c>
    </row>
    <row r="7">
      <c r="B7" s="30">
        <f>'2_SCHEDULE'!B9</f>
        <v/>
      </c>
      <c r="C7" s="31">
        <f>'2_SCHEDULE'!C9</f>
        <v/>
      </c>
      <c r="D7" s="31">
        <f>'2_SCHEDULE'!D9</f>
        <v/>
      </c>
    </row>
    <row r="8">
      <c r="B8" s="30">
        <f>'2_SCHEDULE'!B10</f>
        <v/>
      </c>
      <c r="C8" s="31">
        <f>'2_SCHEDULE'!C10</f>
        <v/>
      </c>
      <c r="D8" s="31">
        <f>'2_SCHEDULE'!D10</f>
        <v/>
      </c>
    </row>
    <row r="9">
      <c r="B9" s="30">
        <f>'2_SCHEDULE'!B11</f>
        <v/>
      </c>
      <c r="C9" s="31">
        <f>'2_SCHEDULE'!C11</f>
        <v/>
      </c>
      <c r="D9" s="31">
        <f>'2_SCHEDULE'!D11</f>
        <v/>
      </c>
    </row>
    <row r="10">
      <c r="B10" s="30">
        <f>'2_SCHEDULE'!B12</f>
        <v/>
      </c>
      <c r="C10" s="31">
        <f>'2_SCHEDULE'!C12</f>
        <v/>
      </c>
      <c r="D10" s="31">
        <f>'2_SCHEDULE'!D12</f>
        <v/>
      </c>
    </row>
    <row r="11">
      <c r="B11" s="30">
        <f>'2_SCHEDULE'!B13</f>
        <v/>
      </c>
      <c r="C11" s="31">
        <f>'2_SCHEDULE'!C13</f>
        <v/>
      </c>
      <c r="D11" s="31">
        <f>'2_SCHEDULE'!D13</f>
        <v/>
      </c>
    </row>
    <row r="12">
      <c r="B12" s="30">
        <f>'2_SCHEDULE'!B14</f>
        <v/>
      </c>
      <c r="C12" s="31">
        <f>'2_SCHEDULE'!C14</f>
        <v/>
      </c>
      <c r="D12" s="31">
        <f>'2_SCHEDULE'!D14</f>
        <v/>
      </c>
    </row>
    <row r="13">
      <c r="B13" s="30">
        <f>'2_SCHEDULE'!B15</f>
        <v/>
      </c>
      <c r="C13" s="31">
        <f>'2_SCHEDULE'!C15</f>
        <v/>
      </c>
      <c r="D13" s="31">
        <f>'2_SCHEDULE'!D15</f>
        <v/>
      </c>
    </row>
    <row r="14">
      <c r="B14" s="30">
        <f>'2_SCHEDULE'!B16</f>
        <v/>
      </c>
      <c r="C14" s="31">
        <f>'2_SCHEDULE'!C16</f>
        <v/>
      </c>
      <c r="D14" s="31">
        <f>'2_SCHEDULE'!D16</f>
        <v/>
      </c>
    </row>
    <row r="15">
      <c r="B15" s="30">
        <f>'2_SCHEDULE'!B17</f>
        <v/>
      </c>
      <c r="C15" s="31">
        <f>'2_SCHEDULE'!C17</f>
        <v/>
      </c>
      <c r="D15" s="31">
        <f>'2_SCHEDULE'!D17</f>
        <v/>
      </c>
    </row>
    <row r="16">
      <c r="B16" s="30">
        <f>'2_SCHEDULE'!B18</f>
        <v/>
      </c>
      <c r="C16" s="31">
        <f>'2_SCHEDULE'!C18</f>
        <v/>
      </c>
      <c r="D16" s="31">
        <f>'2_SCHEDULE'!D18</f>
        <v/>
      </c>
    </row>
    <row r="17">
      <c r="B17" s="30">
        <f>'2_SCHEDULE'!B19</f>
        <v/>
      </c>
      <c r="C17" s="31">
        <f>'2_SCHEDULE'!C19</f>
        <v/>
      </c>
      <c r="D17" s="31">
        <f>'2_SCHEDULE'!D19</f>
        <v/>
      </c>
    </row>
    <row r="18">
      <c r="B18" s="30">
        <f>'2_SCHEDULE'!B20</f>
        <v/>
      </c>
      <c r="C18" s="31">
        <f>'2_SCHEDULE'!C20</f>
        <v/>
      </c>
      <c r="D18" s="31">
        <f>'2_SCHEDULE'!D20</f>
        <v/>
      </c>
    </row>
    <row r="19">
      <c r="B19" s="30">
        <f>'2_SCHEDULE'!B21</f>
        <v/>
      </c>
      <c r="C19" s="31">
        <f>'2_SCHEDULE'!C21</f>
        <v/>
      </c>
      <c r="D19" s="31">
        <f>'2_SCHEDULE'!D21</f>
        <v/>
      </c>
    </row>
    <row r="20">
      <c r="B20" s="30">
        <f>'2_SCHEDULE'!B22</f>
        <v/>
      </c>
      <c r="C20" s="31">
        <f>'2_SCHEDULE'!C22</f>
        <v/>
      </c>
      <c r="D20" s="31">
        <f>'2_SCHEDULE'!D22</f>
        <v/>
      </c>
    </row>
    <row r="21">
      <c r="B21" s="30">
        <f>'2_SCHEDULE'!B23</f>
        <v/>
      </c>
      <c r="C21" s="31">
        <f>'2_SCHEDULE'!C23</f>
        <v/>
      </c>
      <c r="D21" s="31">
        <f>'2_SCHEDULE'!D23</f>
        <v/>
      </c>
    </row>
    <row r="22">
      <c r="B22" s="30">
        <f>'2_SCHEDULE'!B24</f>
        <v/>
      </c>
      <c r="C22" s="31">
        <f>'2_SCHEDULE'!C24</f>
        <v/>
      </c>
      <c r="D22" s="31">
        <f>'2_SCHEDULE'!D24</f>
        <v/>
      </c>
    </row>
    <row r="23">
      <c r="B23" s="30">
        <f>'2_SCHEDULE'!B25</f>
        <v/>
      </c>
      <c r="C23" s="31">
        <f>'2_SCHEDULE'!C25</f>
        <v/>
      </c>
      <c r="D23" s="31">
        <f>'2_SCHEDULE'!D25</f>
        <v/>
      </c>
    </row>
    <row r="24">
      <c r="B24" s="30">
        <f>'2_SCHEDULE'!B26</f>
        <v/>
      </c>
      <c r="C24" s="31">
        <f>'2_SCHEDULE'!C26</f>
        <v/>
      </c>
      <c r="D24" s="31">
        <f>'2_SCHEDULE'!D26</f>
        <v/>
      </c>
    </row>
    <row r="25">
      <c r="B25" s="30">
        <f>'2_SCHEDULE'!B27</f>
        <v/>
      </c>
      <c r="C25" s="31">
        <f>'2_SCHEDULE'!C27</f>
        <v/>
      </c>
      <c r="D25" s="31">
        <f>'2_SCHEDULE'!D27</f>
        <v/>
      </c>
    </row>
    <row r="26">
      <c r="B26" s="30">
        <f>'2_SCHEDULE'!B28</f>
        <v/>
      </c>
      <c r="C26" s="31">
        <f>'2_SCHEDULE'!C28</f>
        <v/>
      </c>
      <c r="D26" s="31">
        <f>'2_SCHEDULE'!D28</f>
        <v/>
      </c>
    </row>
    <row r="27">
      <c r="B27" s="30">
        <f>'2_SCHEDULE'!B29</f>
        <v/>
      </c>
      <c r="C27" s="31">
        <f>'2_SCHEDULE'!C29</f>
        <v/>
      </c>
      <c r="D27" s="31">
        <f>'2_SCHEDULE'!D29</f>
        <v/>
      </c>
    </row>
    <row r="28">
      <c r="B28" s="30">
        <f>'2_SCHEDULE'!B30</f>
        <v/>
      </c>
      <c r="C28" s="31">
        <f>'2_SCHEDULE'!C30</f>
        <v/>
      </c>
      <c r="D28" s="31">
        <f>'2_SCHEDULE'!D30</f>
        <v/>
      </c>
    </row>
    <row r="29">
      <c r="B29" s="30">
        <f>'2_SCHEDULE'!B31</f>
        <v/>
      </c>
      <c r="C29" s="31">
        <f>'2_SCHEDULE'!C31</f>
        <v/>
      </c>
      <c r="D29" s="31">
        <f>'2_SCHEDULE'!D31</f>
        <v/>
      </c>
    </row>
    <row r="32">
      <c r="B32" s="17" t="inlineStr">
        <is>
          <t>Titik perpotongan kedua kurva = equilibrium (P*, Q*). Lihat sheet 3 untuk nilai pastinya.</t>
        </is>
      </c>
    </row>
  </sheetData>
  <mergeCells count="3">
    <mergeCell ref="A2:F2"/>
    <mergeCell ref="A1:F1"/>
    <mergeCell ref="B32:E32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0" customWidth="1" min="3" max="3"/>
    <col width="20" customWidth="1" min="4" max="4"/>
    <col width="20" customWidth="1" min="5" max="5"/>
    <col width="4" customWidth="1" min="6" max="6"/>
  </cols>
  <sheetData>
    <row r="1" ht="28" customHeight="1">
      <c r="A1" s="1" t="inlineStr">
        <is>
          <t>VERIFIKASI — Aljabar vs Jadwal</t>
        </is>
      </c>
    </row>
    <row r="2" ht="30" customHeight="1">
      <c r="A2" s="2" t="inlineStr">
        <is>
          <t>Bandingkan hasil equilibrium aljabar (sheet 3) dengan tabel schedule (sheet 2). Harus cocok (selisih mendekati 0).</t>
        </is>
      </c>
    </row>
    <row r="4" ht="20" customHeight="1">
      <c r="A4" s="3" t="inlineStr">
        <is>
          <t>BANDINGKAN DUA CARA HITUNG</t>
        </is>
      </c>
    </row>
    <row r="6">
      <c r="B6" s="8" t="inlineStr">
        <is>
          <t>Indikator</t>
        </is>
      </c>
      <c r="C6" s="8" t="inlineStr">
        <is>
          <t>Aljabar (sheet 3)</t>
        </is>
      </c>
      <c r="D6" s="8" t="inlineStr">
        <is>
          <t>Jadwal (sheet 2)</t>
        </is>
      </c>
      <c r="E6" s="8" t="inlineStr">
        <is>
          <t>Selisih</t>
        </is>
      </c>
    </row>
    <row r="8">
      <c r="B8" s="6" t="inlineStr">
        <is>
          <t>Harga P* (Rp/kg)</t>
        </is>
      </c>
      <c r="C8" s="22">
        <f>'3_EQUILIBRIUM'!C14</f>
        <v/>
      </c>
      <c r="D8" s="22">
        <f>INDEX('2_SCHEDULE'!B7:B31,MATCH(MIN(ABS('2_SCHEDULE'!E7:E31)),ABS('2_SCHEDULE'!E7:E31),0))</f>
        <v/>
      </c>
      <c r="E8" s="13">
        <f>C8-D8</f>
        <v/>
      </c>
    </row>
    <row r="9">
      <c r="B9" s="6" t="inlineStr">
        <is>
          <t>Kuantitas Q* (ton/bulan)</t>
        </is>
      </c>
      <c r="C9" s="23">
        <f>'3_EQUILIBRIUM'!C15</f>
        <v/>
      </c>
      <c r="D9" s="23">
        <f>INDEX('2_SCHEDULE'!C7:C31,MATCH(MIN(ABS('2_SCHEDULE'!E7:E31)),ABS('2_SCHEDULE'!E7:E31),0))</f>
        <v/>
      </c>
      <c r="E9" s="20">
        <f>C9-D9</f>
        <v/>
      </c>
    </row>
    <row r="11" ht="20" customHeight="1">
      <c r="A11" s="3" t="inlineStr">
        <is>
          <t>KESIMPULAN</t>
        </is>
      </c>
    </row>
    <row r="12" ht="32" customHeight="1">
      <c r="B12" s="32">
        <f>IF(AND(ABS(C8-D8)&lt;1000,ABS(C9-D9)&lt;1000*'1_PARAMETER'!$C$8*2),"COCOK — aljabar dan jadwal menghasilkan equilibrium yang sama (dalam toleransi step harga).","PERIKSA — selisih terlalu besar, cek parameter.")</f>
        <v/>
      </c>
    </row>
    <row r="14" ht="30" customHeight="1">
      <c r="B14" s="17" t="inlineStr">
        <is>
          <t>Mengapa ada selisih kecil? Jadwal hanya menyajikan harga tiap Rp 1.000, jadi equilibrium bisa jatuh di antara dua baris. Aljabar memberi jawaban eksak.</t>
        </is>
      </c>
    </row>
  </sheetData>
  <mergeCells count="6">
    <mergeCell ref="A2:F2"/>
    <mergeCell ref="A11:F11"/>
    <mergeCell ref="B12:E12"/>
    <mergeCell ref="A1:F1"/>
    <mergeCell ref="A4:F4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2026-07-18T08:45:54Z</dcterms:created>
  <dcterms:modified xmlns:dcterms="http://purl.org/dc/terms/" xmlns:xsi="http://www.w3.org/2001/XMLSchema-instance" xsi:type="dcterms:W3CDTF">2026-07-18T08:45:54Z</dcterms:modified>
</cp:coreProperties>
</file>