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B9C55D48-42FC-4551-9050-35C7305FD9E2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2" l="1"/>
  <c r="C28" i="2"/>
  <c r="C30" i="2" s="1"/>
  <c r="C31" i="2" s="1"/>
  <c r="E12" i="2"/>
  <c r="D12" i="2"/>
  <c r="C12" i="2"/>
  <c r="E11" i="2"/>
  <c r="E13" i="2" s="1"/>
  <c r="D11" i="2"/>
  <c r="D13" i="2" s="1"/>
  <c r="D14" i="2" s="1"/>
  <c r="D15" i="2" s="1"/>
  <c r="C11" i="2"/>
  <c r="C13" i="2" s="1"/>
  <c r="C14" i="2" s="1"/>
  <c r="C15" i="2" s="1"/>
  <c r="C13" i="1"/>
  <c r="C12" i="1"/>
  <c r="C11" i="1"/>
  <c r="E14" i="2" l="1"/>
  <c r="E15" i="2" s="1"/>
  <c r="C33" i="2"/>
  <c r="C15" i="1" s="1"/>
  <c r="C32" i="2"/>
  <c r="C14" i="1"/>
</calcChain>
</file>

<file path=xl/sharedStrings.xml><?xml version="1.0" encoding="utf-8"?>
<sst xmlns="http://schemas.openxmlformats.org/spreadsheetml/2006/main" count="79" uniqueCount="74">
  <si>
    <t>SPREAD INTERMEDIASI BANK — EKONOMI MANAJERIAL LK</t>
  </si>
  <si>
    <t>Magister Manajemen · Ekonomi Manajerial Lembaga Keuangan · Pertemuan 2  ·  Sumber contoh: deck pertemuan-02.md (Spread Intermediasi Bank + Capacity to Lend dengan Constraint CAR)</t>
  </si>
  <si>
    <t>CONTOH PADA DECK (ANGKA SAMA)</t>
  </si>
  <si>
    <t>Perbandingan deck</t>
  </si>
  <si>
    <t>BCA yield 7,5% / CoF 2,0% -&gt; NIM ~5,5%; BRI 10,5% / 3,5% -&gt; ~7,0%; Bank Daerah 9,0% / 4,5% -&gt; ~4,5%</t>
  </si>
  <si>
    <t>Interpretasi deck</t>
  </si>
  <si>
    <t>NIM BRI = kompensasi risiko UMKM; BCA = CASA murah; Bank Daerah = DPK mahal</t>
  </si>
  <si>
    <t>Capacity to lend</t>
  </si>
  <si>
    <t>Modal Rp 12 T, CAR 24% -&gt; ATMR 50 T; +8 T UMKM (100%) -&gt; CAR baru 20,7%, buffer ~Rp 7,4 T</t>
  </si>
  <si>
    <t>HASIL UTAMA — LIVE DARI SHEET KALKULASI</t>
  </si>
  <si>
    <t>NIM (spread) BRI</t>
  </si>
  <si>
    <t>rumus hidup — ikut berubah saat INPUT diedit</t>
  </si>
  <si>
    <t>NIM (spread) BCA</t>
  </si>
  <si>
    <t>NIM (spread) Bank Daerah X</t>
  </si>
  <si>
    <t>CAR baru pasca-ekspansi UMKM</t>
  </si>
  <si>
    <t>Buffer modal di atas 8%</t>
  </si>
  <si>
    <t>CATATAN</t>
  </si>
  <si>
    <t>Satuan bagian A: Rp miliar; bagian B: Rp triliun. Asumsi D/A = 0,85 sesuai deck.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</si>
  <si>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</si>
  <si>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</si>
  <si>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</si>
  <si>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</si>
  <si>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</si>
  <si>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</si>
  <si>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</si>
  <si>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</si>
  <si>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</si>
  <si>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</si>
  <si>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SPREAD INTERMEDIASI &amp; NIM BANK</t>
  </si>
  <si>
    <t>Deck P2: bandingkan 3 bank (ilustratif ~2024) — BCA (korporasi, CASA murah), BRI (UMKM, yield tinggi), Bank Daerah X (DPK mahal) + capacity to lend constraint CAR.</t>
  </si>
  <si>
    <t>A. HITUNG DARI NOL — SPREAD INTERMEDIASI 3 BANK</t>
  </si>
  <si>
    <t>NIM (spread) = yield aset - cost of funds; versi neraca penuh memakai rasio dana/aset 0,85.</t>
  </si>
  <si>
    <t>Komponen</t>
  </si>
  <si>
    <t>BCA</t>
  </si>
  <si>
    <t>BRI</t>
  </si>
  <si>
    <t>Bank Daerah X</t>
  </si>
  <si>
    <t>Catatan</t>
  </si>
  <si>
    <t>Yield aset produktif (input)</t>
  </si>
  <si>
    <t>Bank Daerah: yield 9,0%; CoF 4,5% (DPK mahal)</t>
  </si>
  <si>
    <t>Cost of funds (input)</t>
  </si>
  <si>
    <t>Aset produktif, Rp miliar (input)</t>
  </si>
  <si>
    <t>1. NIM (spread) = yield - CoF</t>
  </si>
  <si>
    <t>deck: BCA ~5,5%; BRI ~7,0%; Bank Daerah ~4,5%</t>
  </si>
  <si>
    <t>2. Pendapatan bunga = aset x yield</t>
  </si>
  <si>
    <t>3. Beban bunga = (aset x D/A) x CoF</t>
  </si>
  <si>
    <t>4. Laba bunga neto = (2) - (3)</t>
  </si>
  <si>
    <t>5. NIM neraca penuh = laba / aset produktif</t>
  </si>
  <si>
    <t>BRI ~7,5% dg D/A 0,85 (deck ~7,0% dibulatkan)</t>
  </si>
  <si>
    <t>Interpretasi deck: NIM BRI tinggi = kompensasi risiko UMKM (bukan inefisiensi); NIM BCA didukung CASA murah 2%; Bank Daerah tertekan DPK mahal 4,5%.</t>
  </si>
  <si>
    <t>B. HITUNG DARI NOL — CAPACITY TO LEND DENGAN CONSTRAINT CAR</t>
  </si>
  <si>
    <t>Skenario deck: modal inti Rp 12 T, CAR 24%, tambahan penyaluran UMKM Rp 8 T (bobot 100%).</t>
  </si>
  <si>
    <t>INPUT — ubah sel kuning muda</t>
  </si>
  <si>
    <t>Modal inti (Rp triliun)</t>
  </si>
  <si>
    <t>deck: Rp 12 T</t>
  </si>
  <si>
    <t>CAR saat ini</t>
  </si>
  <si>
    <t>deck: 24%</t>
  </si>
  <si>
    <t>Tambahan kredit UMKM (Rp triliun)</t>
  </si>
  <si>
    <t>deck: Rp 8 T</t>
  </si>
  <si>
    <t>Bobot risiko UMKM</t>
  </si>
  <si>
    <t>deck: 100%</t>
  </si>
  <si>
    <t>CAR minimum regulasi</t>
  </si>
  <si>
    <t>deck: 8%</t>
  </si>
  <si>
    <t>LANGKAH — formula hidup (tabel deck)</t>
  </si>
  <si>
    <t>1. ATMR awal = modal / CAR = 12 / 24%</t>
  </si>
  <si>
    <t>deck: Rp 50 T</t>
  </si>
  <si>
    <t>2. Tambahan ATMR UMKM = 8 T x 100%</t>
  </si>
  <si>
    <t>3. ATMR baru = 50 + 8</t>
  </si>
  <si>
    <t>deck: Rp 58 T</t>
  </si>
  <si>
    <t>4. CAR baru = 12 / 58</t>
  </si>
  <si>
    <t>deck: 20,7%</t>
  </si>
  <si>
    <t>5. Cek minimum (&gt;= 8%?)</t>
  </si>
  <si>
    <t>deck: AMAN</t>
  </si>
  <si>
    <t>6. Buffer modal = (CAR baru - 8%) x ATMR baru</t>
  </si>
  <si>
    <t>deck: ~Rp 7,4 T ruang ekspansi lagi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</si>
</sst>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000000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0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4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10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0" xfId="0" applyFont="1" applyAlignment="1">
      <alignment horizontal="left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7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18" t="s">
        <v>0</v>
      </c>
      <c r="C2" s="19"/>
      <c r="D2" s="19"/>
      <c r="E2" s="19"/>
    </row>
    <row r="3" spans="2:5" ht="30" customHeight="1" x14ac:dyDescent="0.25">
      <c r="B3" s="26" t="s">
        <v>1</v>
      </c>
      <c r="C3" s="19"/>
      <c r="D3" s="19"/>
      <c r="E3" s="19"/>
    </row>
    <row r="5" spans="2:5" ht="21.95" customHeight="1" x14ac:dyDescent="0.25">
      <c r="B5" s="18" t="s">
        <v>2</v>
      </c>
      <c r="C5" s="19"/>
      <c r="D5" s="19"/>
      <c r="E5" s="19"/>
    </row>
    <row r="6" spans="2:5" x14ac:dyDescent="0.25">
      <c r="B6" s="1" t="s">
        <v>3</v>
      </c>
      <c r="C6" s="24" t="s">
        <v>4</v>
      </c>
      <c r="D6" s="25"/>
      <c r="E6" s="21"/>
    </row>
    <row r="7" spans="2:5" x14ac:dyDescent="0.25">
      <c r="B7" s="1" t="s">
        <v>5</v>
      </c>
      <c r="C7" s="24" t="s">
        <v>6</v>
      </c>
      <c r="D7" s="25"/>
      <c r="E7" s="21"/>
    </row>
    <row r="8" spans="2:5" x14ac:dyDescent="0.25">
      <c r="B8" s="1" t="s">
        <v>7</v>
      </c>
      <c r="C8" s="24" t="s">
        <v>8</v>
      </c>
      <c r="D8" s="25"/>
      <c r="E8" s="21"/>
    </row>
    <row r="10" spans="2:5" ht="21.95" customHeight="1" x14ac:dyDescent="0.25">
      <c r="B10" s="18" t="s">
        <v>9</v>
      </c>
      <c r="C10" s="19"/>
      <c r="D10" s="19"/>
      <c r="E10" s="19"/>
    </row>
    <row r="11" spans="2:5" x14ac:dyDescent="0.25">
      <c r="B11" s="2" t="s">
        <v>10</v>
      </c>
      <c r="C11" s="20">
        <f>Kalkulasi!D11</f>
        <v>6.9999999999999993E-2</v>
      </c>
      <c r="D11" s="21"/>
      <c r="E11" s="4" t="s">
        <v>11</v>
      </c>
    </row>
    <row r="12" spans="2:5" x14ac:dyDescent="0.25">
      <c r="B12" s="2" t="s">
        <v>12</v>
      </c>
      <c r="C12" s="20">
        <f>Kalkulasi!C11</f>
        <v>5.4999999999999993E-2</v>
      </c>
      <c r="D12" s="21"/>
      <c r="E12" s="4" t="s">
        <v>11</v>
      </c>
    </row>
    <row r="13" spans="2:5" x14ac:dyDescent="0.25">
      <c r="B13" s="2" t="s">
        <v>13</v>
      </c>
      <c r="C13" s="20">
        <f>Kalkulasi!E11</f>
        <v>4.4999999999999998E-2</v>
      </c>
      <c r="D13" s="21"/>
      <c r="E13" s="4" t="s">
        <v>11</v>
      </c>
    </row>
    <row r="14" spans="2:5" x14ac:dyDescent="0.25">
      <c r="B14" s="2" t="s">
        <v>14</v>
      </c>
      <c r="C14" s="20">
        <f>Kalkulasi!C31</f>
        <v>0.20689655172413793</v>
      </c>
      <c r="D14" s="21"/>
      <c r="E14" s="4" t="s">
        <v>11</v>
      </c>
    </row>
    <row r="15" spans="2:5" x14ac:dyDescent="0.25">
      <c r="B15" s="2" t="s">
        <v>15</v>
      </c>
      <c r="C15" s="23">
        <f>Kalkulasi!C33</f>
        <v>7.36</v>
      </c>
      <c r="D15" s="21"/>
      <c r="E15" s="4" t="s">
        <v>11</v>
      </c>
    </row>
    <row r="17" spans="2:5" ht="21.95" customHeight="1" x14ac:dyDescent="0.25">
      <c r="B17" s="18" t="s">
        <v>16</v>
      </c>
      <c r="C17" s="19"/>
      <c r="D17" s="19"/>
      <c r="E17" s="19"/>
    </row>
    <row r="18" spans="2:5" x14ac:dyDescent="0.25">
      <c r="B18" s="22" t="s">
        <v>17</v>
      </c>
      <c r="C18" s="19"/>
      <c r="D18" s="19"/>
      <c r="E18" s="19"/>
    </row>
    <row r="20" spans="2:5" ht="21.95" customHeight="1" x14ac:dyDescent="0.25">
      <c r="B20" s="18" t="s">
        <v>18</v>
      </c>
      <c r="C20" s="19"/>
      <c r="D20" s="19"/>
      <c r="E20" s="19"/>
    </row>
    <row r="21" spans="2:5" x14ac:dyDescent="0.25">
      <c r="B21" s="22" t="s">
        <v>19</v>
      </c>
      <c r="C21" s="19"/>
      <c r="D21" s="19"/>
      <c r="E21" s="19"/>
    </row>
    <row r="22" spans="2:5" x14ac:dyDescent="0.25">
      <c r="B22" s="22" t="s">
        <v>20</v>
      </c>
      <c r="C22" s="19"/>
      <c r="D22" s="19"/>
      <c r="E22" s="19"/>
    </row>
    <row r="23" spans="2:5" x14ac:dyDescent="0.25">
      <c r="B23" s="22" t="s">
        <v>21</v>
      </c>
      <c r="C23" s="19"/>
      <c r="D23" s="19"/>
      <c r="E23" s="19"/>
    </row>
    <row r="25" spans="2:5" x14ac:dyDescent="0.25">
      <c r="B25" s="6" t="s">
        <v>22</v>
      </c>
      <c r="C25" s="4" t="s">
        <v>23</v>
      </c>
    </row>
    <row r="26" spans="2:5" ht="25.5" x14ac:dyDescent="0.25">
      <c r="B26" s="1" t="s">
        <v>24</v>
      </c>
      <c r="C26" s="4" t="s">
        <v>25</v>
      </c>
    </row>
    <row r="27" spans="2:5" x14ac:dyDescent="0.25">
      <c r="B27" s="7" t="s">
        <v>26</v>
      </c>
      <c r="C27" s="4" t="s">
        <v>27</v>
      </c>
    </row>
  </sheetData>
  <mergeCells count="18">
    <mergeCell ref="B2:E2"/>
    <mergeCell ref="C7:E7"/>
    <mergeCell ref="B10:E10"/>
    <mergeCell ref="C13:D13"/>
    <mergeCell ref="B22:E22"/>
    <mergeCell ref="C6:E6"/>
    <mergeCell ref="C11:D11"/>
    <mergeCell ref="B21:E21"/>
    <mergeCell ref="C8:E8"/>
    <mergeCell ref="C14:D14"/>
    <mergeCell ref="B3:E3"/>
    <mergeCell ref="B5:E5"/>
    <mergeCell ref="B20:E20"/>
    <mergeCell ref="C12:D12"/>
    <mergeCell ref="B17:E17"/>
    <mergeCell ref="B18:E18"/>
    <mergeCell ref="B23:E23"/>
    <mergeCell ref="C15:D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3"/>
  <sheetViews>
    <sheetView showGridLines="0" workbookViewId="0"/>
  </sheetViews>
  <sheetFormatPr defaultRowHeight="15" x14ac:dyDescent="0.25"/>
  <cols>
    <col min="1" max="1" width="3" customWidth="1"/>
    <col min="2" max="2" width="44" customWidth="1"/>
    <col min="3" max="5" width="15" customWidth="1"/>
    <col min="6" max="6" width="52" customWidth="1"/>
  </cols>
  <sheetData>
    <row r="2" spans="2:6" ht="27.95" customHeight="1" x14ac:dyDescent="0.25">
      <c r="B2" s="18" t="s">
        <v>28</v>
      </c>
      <c r="C2" s="19"/>
      <c r="D2" s="19"/>
      <c r="E2" s="19"/>
      <c r="F2" s="19"/>
    </row>
    <row r="3" spans="2:6" ht="30" customHeight="1" x14ac:dyDescent="0.25">
      <c r="B3" s="26" t="s">
        <v>29</v>
      </c>
      <c r="C3" s="19"/>
      <c r="D3" s="19"/>
      <c r="E3" s="19"/>
      <c r="F3" s="19"/>
    </row>
    <row r="5" spans="2:6" ht="21.95" customHeight="1" x14ac:dyDescent="0.25">
      <c r="B5" s="18" t="s">
        <v>30</v>
      </c>
      <c r="C5" s="19"/>
      <c r="D5" s="19"/>
      <c r="E5" s="19"/>
      <c r="F5" s="19"/>
    </row>
    <row r="6" spans="2:6" x14ac:dyDescent="0.25">
      <c r="B6" s="27" t="s">
        <v>31</v>
      </c>
      <c r="C6" s="19"/>
      <c r="D6" s="19"/>
      <c r="E6" s="19"/>
      <c r="F6" s="19"/>
    </row>
    <row r="7" spans="2:6" x14ac:dyDescent="0.25">
      <c r="B7" s="8" t="s">
        <v>32</v>
      </c>
      <c r="C7" s="8" t="s">
        <v>33</v>
      </c>
      <c r="D7" s="8" t="s">
        <v>34</v>
      </c>
      <c r="E7" s="8" t="s">
        <v>35</v>
      </c>
      <c r="F7" s="8" t="s">
        <v>36</v>
      </c>
    </row>
    <row r="8" spans="2:6" x14ac:dyDescent="0.25">
      <c r="B8" s="1" t="s">
        <v>37</v>
      </c>
      <c r="C8" s="9">
        <v>7.4999999999999997E-2</v>
      </c>
      <c r="D8" s="9">
        <v>0.105</v>
      </c>
      <c r="E8" s="9">
        <v>0.09</v>
      </c>
      <c r="F8" s="10" t="s">
        <v>38</v>
      </c>
    </row>
    <row r="9" spans="2:6" x14ac:dyDescent="0.25">
      <c r="B9" s="1" t="s">
        <v>39</v>
      </c>
      <c r="C9" s="9">
        <v>0.02</v>
      </c>
      <c r="D9" s="9">
        <v>3.5000000000000003E-2</v>
      </c>
      <c r="E9" s="9">
        <v>4.4999999999999998E-2</v>
      </c>
    </row>
    <row r="10" spans="2:6" x14ac:dyDescent="0.25">
      <c r="B10" s="1" t="s">
        <v>40</v>
      </c>
      <c r="C10" s="11">
        <v>1000</v>
      </c>
      <c r="D10" s="11">
        <v>1000</v>
      </c>
      <c r="E10" s="11">
        <v>1000</v>
      </c>
    </row>
    <row r="11" spans="2:6" x14ac:dyDescent="0.25">
      <c r="B11" s="12" t="s">
        <v>41</v>
      </c>
      <c r="C11" s="3">
        <f>C8-C9</f>
        <v>5.4999999999999993E-2</v>
      </c>
      <c r="D11" s="3">
        <f>D8-D9</f>
        <v>6.9999999999999993E-2</v>
      </c>
      <c r="E11" s="3">
        <f>E8-E9</f>
        <v>4.4999999999999998E-2</v>
      </c>
      <c r="F11" s="10" t="s">
        <v>42</v>
      </c>
    </row>
    <row r="12" spans="2:6" x14ac:dyDescent="0.25">
      <c r="B12" s="1" t="s">
        <v>43</v>
      </c>
      <c r="C12" s="13">
        <f>C10*C8</f>
        <v>75</v>
      </c>
      <c r="D12" s="13">
        <f>D10*D8</f>
        <v>105</v>
      </c>
      <c r="E12" s="13">
        <f>E10*E8</f>
        <v>90</v>
      </c>
    </row>
    <row r="13" spans="2:6" x14ac:dyDescent="0.25">
      <c r="B13" s="1" t="s">
        <v>44</v>
      </c>
      <c r="C13" s="13">
        <f>C10*C11*C9</f>
        <v>1.0999999999999999</v>
      </c>
      <c r="D13" s="13">
        <f>D10*D11*D9</f>
        <v>2.4499999999999997</v>
      </c>
      <c r="E13" s="13">
        <f>E10*E11*E9</f>
        <v>2.0249999999999999</v>
      </c>
    </row>
    <row r="14" spans="2:6" x14ac:dyDescent="0.25">
      <c r="B14" s="1" t="s">
        <v>45</v>
      </c>
      <c r="C14" s="13">
        <f>C12-C13</f>
        <v>73.900000000000006</v>
      </c>
      <c r="D14" s="13">
        <f>D12-D13</f>
        <v>102.55</v>
      </c>
      <c r="E14" s="13">
        <f>E12-E13</f>
        <v>87.974999999999994</v>
      </c>
    </row>
    <row r="15" spans="2:6" x14ac:dyDescent="0.25">
      <c r="B15" s="1" t="s">
        <v>46</v>
      </c>
      <c r="C15" s="14">
        <f>C14/C10</f>
        <v>7.3900000000000007E-2</v>
      </c>
      <c r="D15" s="14">
        <f>D14/D10</f>
        <v>0.10255</v>
      </c>
      <c r="E15" s="14">
        <f>E14/E10</f>
        <v>8.7974999999999998E-2</v>
      </c>
      <c r="F15" s="10" t="s">
        <v>47</v>
      </c>
    </row>
    <row r="16" spans="2:6" x14ac:dyDescent="0.25">
      <c r="B16" s="27" t="s">
        <v>48</v>
      </c>
      <c r="C16" s="19"/>
      <c r="D16" s="19"/>
      <c r="E16" s="19"/>
      <c r="F16" s="19"/>
    </row>
    <row r="18" spans="2:6" ht="21.95" customHeight="1" x14ac:dyDescent="0.25">
      <c r="B18" s="18" t="s">
        <v>49</v>
      </c>
      <c r="C18" s="19"/>
      <c r="D18" s="19"/>
      <c r="E18" s="19"/>
      <c r="F18" s="19"/>
    </row>
    <row r="19" spans="2:6" x14ac:dyDescent="0.25">
      <c r="B19" s="27" t="s">
        <v>50</v>
      </c>
      <c r="C19" s="19"/>
      <c r="D19" s="19"/>
      <c r="E19" s="19"/>
      <c r="F19" s="19"/>
    </row>
    <row r="20" spans="2:6" x14ac:dyDescent="0.25">
      <c r="B20" s="28" t="s">
        <v>51</v>
      </c>
      <c r="C20" s="19"/>
      <c r="D20" s="19"/>
      <c r="E20" s="19"/>
      <c r="F20" s="19"/>
    </row>
    <row r="21" spans="2:6" x14ac:dyDescent="0.25">
      <c r="B21" s="1" t="s">
        <v>52</v>
      </c>
      <c r="C21" s="11">
        <v>12</v>
      </c>
      <c r="E21" s="10" t="s">
        <v>53</v>
      </c>
    </row>
    <row r="22" spans="2:6" x14ac:dyDescent="0.25">
      <c r="B22" s="1" t="s">
        <v>54</v>
      </c>
      <c r="C22" s="15">
        <v>0.24</v>
      </c>
      <c r="E22" s="10" t="s">
        <v>55</v>
      </c>
    </row>
    <row r="23" spans="2:6" x14ac:dyDescent="0.25">
      <c r="B23" s="1" t="s">
        <v>56</v>
      </c>
      <c r="C23" s="11">
        <v>8</v>
      </c>
      <c r="E23" s="10" t="s">
        <v>57</v>
      </c>
    </row>
    <row r="24" spans="2:6" x14ac:dyDescent="0.25">
      <c r="B24" s="1" t="s">
        <v>58</v>
      </c>
      <c r="C24" s="15">
        <v>1</v>
      </c>
      <c r="E24" s="10" t="s">
        <v>59</v>
      </c>
    </row>
    <row r="25" spans="2:6" x14ac:dyDescent="0.25">
      <c r="B25" s="1" t="s">
        <v>60</v>
      </c>
      <c r="C25" s="15">
        <v>0.08</v>
      </c>
      <c r="E25" s="10" t="s">
        <v>61</v>
      </c>
    </row>
    <row r="27" spans="2:6" x14ac:dyDescent="0.25">
      <c r="B27" s="28" t="s">
        <v>62</v>
      </c>
      <c r="C27" s="19"/>
      <c r="D27" s="19"/>
      <c r="E27" s="19"/>
      <c r="F27" s="19"/>
    </row>
    <row r="28" spans="2:6" x14ac:dyDescent="0.25">
      <c r="B28" s="1" t="s">
        <v>63</v>
      </c>
      <c r="C28" s="16">
        <f>C21/C22</f>
        <v>50</v>
      </c>
      <c r="E28" s="10" t="s">
        <v>64</v>
      </c>
    </row>
    <row r="29" spans="2:6" x14ac:dyDescent="0.25">
      <c r="B29" s="1" t="s">
        <v>65</v>
      </c>
      <c r="C29" s="16">
        <f>C23*C24</f>
        <v>8</v>
      </c>
      <c r="E29" s="10" t="s">
        <v>57</v>
      </c>
    </row>
    <row r="30" spans="2:6" x14ac:dyDescent="0.25">
      <c r="B30" s="1" t="s">
        <v>66</v>
      </c>
      <c r="C30" s="16">
        <f>C28+C29</f>
        <v>58</v>
      </c>
      <c r="E30" s="10" t="s">
        <v>67</v>
      </c>
    </row>
    <row r="31" spans="2:6" x14ac:dyDescent="0.25">
      <c r="B31" s="12" t="s">
        <v>68</v>
      </c>
      <c r="C31" s="3">
        <f>C21/C30</f>
        <v>0.20689655172413793</v>
      </c>
      <c r="E31" s="10" t="s">
        <v>69</v>
      </c>
    </row>
    <row r="32" spans="2:6" x14ac:dyDescent="0.25">
      <c r="B32" s="1" t="s">
        <v>70</v>
      </c>
      <c r="C32" s="17" t="str">
        <f>IF(C31&gt;=C25,"AMAN - jauh di atas minimum","TIDAK AMAN")</f>
        <v>AMAN - jauh di atas minimum</v>
      </c>
      <c r="E32" s="10" t="s">
        <v>71</v>
      </c>
    </row>
    <row r="33" spans="2:5" ht="38.25" x14ac:dyDescent="0.25">
      <c r="B33" s="12" t="s">
        <v>72</v>
      </c>
      <c r="C33" s="5">
        <f>(C31-C25)*C30</f>
        <v>7.36</v>
      </c>
      <c r="E33" s="10" t="s">
        <v>73</v>
      </c>
    </row>
  </sheetData>
  <mergeCells count="9">
    <mergeCell ref="B27:F27"/>
    <mergeCell ref="B6:F6"/>
    <mergeCell ref="B2:F2"/>
    <mergeCell ref="B16:F16"/>
    <mergeCell ref="B20:F20"/>
    <mergeCell ref="B3:F3"/>
    <mergeCell ref="B5:F5"/>
    <mergeCell ref="B19:F19"/>
    <mergeCell ref="B18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spread-intermediasi-bank.xlsx</dc:title>
  <dc:creator>stdsquare</dc:creator>
  <cp:lastModifiedBy>Nana Varian</cp:lastModifiedBy>
  <dcterms:created xsi:type="dcterms:W3CDTF">2026-08-14T17:32:32Z</dcterms:created>
  <dcterms:modified xsi:type="dcterms:W3CDTF">2026-08-14T17:33:31Z</dcterms:modified>
</cp:coreProperties>
</file>