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DATA" sheetId="2" state="visible" r:id="rId2"/>
    <sheet xmlns:r="http://schemas.openxmlformats.org/officeDocument/2006/relationships" name="2_KALKULASI_MANUAL" sheetId="3" state="visible" r:id="rId3"/>
    <sheet xmlns:r="http://schemas.openxmlformats.org/officeDocument/2006/relationships" name="3_SLOPE_INTERCEPT" sheetId="4" state="visible" r:id="rId4"/>
    <sheet xmlns:r="http://schemas.openxmlformats.org/officeDocument/2006/relationships" name="4_KORELASI_R2" sheetId="5" state="visible" r:id="rId5"/>
    <sheet xmlns:r="http://schemas.openxmlformats.org/officeDocument/2006/relationships" name="5_PREDIKSI_RESIDUAL" sheetId="6" state="visible" r:id="rId6"/>
    <sheet xmlns:r="http://schemas.openxmlformats.org/officeDocument/2006/relationships" name="6_LINEST_VERIFIKASI" sheetId="7" state="visible" r:id="rId7"/>
    <sheet xmlns:r="http://schemas.openxmlformats.org/officeDocument/2006/relationships" name="7_CHART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"/>
    <numFmt numFmtId="165" formatCode="0.000000"/>
    <numFmt numFmtId="166" formatCode="0.0000000000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555555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  <font>
      <name val="Calibri"/>
      <b val="1"/>
      <color rgb="001F3864"/>
      <sz val="13"/>
    </font>
    <font>
      <name val="Calibri"/>
      <i val="1"/>
      <color rgb="00777777"/>
      <sz val="9"/>
    </font>
    <font>
      <name val="Calibri"/>
      <b val="1"/>
      <color rgb="001F3864"/>
      <sz val="11"/>
    </font>
  </fonts>
  <fills count="9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5496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D6E0F0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3" fontId="0" fillId="5" borderId="1" applyAlignment="1" pivotButton="0" quotePrefix="0" xfId="0">
      <alignment horizontal="right" vertical="center"/>
    </xf>
    <xf numFmtId="0" fontId="2" fillId="0" borderId="1" pivotButton="0" quotePrefix="0" xfId="0"/>
    <xf numFmtId="3" fontId="4" fillId="6" borderId="1" applyAlignment="1" pivotButton="0" quotePrefix="0" xfId="0">
      <alignment horizontal="right" vertical="center"/>
    </xf>
    <xf numFmtId="0" fontId="4" fillId="0" borderId="0" pivotButton="0" quotePrefix="0" xfId="0"/>
    <xf numFmtId="0" fontId="4" fillId="6" borderId="0" applyAlignment="1" pivotButton="0" quotePrefix="0" xfId="0">
      <alignment horizontal="right" vertical="center"/>
    </xf>
    <xf numFmtId="164" fontId="0" fillId="6" borderId="0" applyAlignment="1" pivotButton="0" quotePrefix="0" xfId="0">
      <alignment horizontal="right" vertical="center"/>
    </xf>
    <xf numFmtId="3" fontId="0" fillId="0" borderId="1" applyAlignment="1" pivotButton="0" quotePrefix="0" xfId="0">
      <alignment horizontal="right" vertical="center"/>
    </xf>
    <xf numFmtId="164" fontId="0" fillId="0" borderId="1" applyAlignment="1" pivotButton="0" quotePrefix="0" xfId="0">
      <alignment horizontal="right" vertical="center"/>
    </xf>
    <xf numFmtId="0" fontId="2" fillId="0" borderId="0" pivotButton="0" quotePrefix="0" xfId="0"/>
    <xf numFmtId="165" fontId="0" fillId="0" borderId="0" pivotButton="0" quotePrefix="0" xfId="0"/>
    <xf numFmtId="1" fontId="0" fillId="7" borderId="0" applyAlignment="1" pivotButton="0" quotePrefix="0" xfId="0">
      <alignment horizontal="right" vertical="center"/>
    </xf>
    <xf numFmtId="165" fontId="0" fillId="7" borderId="0" applyAlignment="1" pivotButton="0" quotePrefix="0" xfId="0">
      <alignment horizontal="right" vertical="center"/>
    </xf>
    <xf numFmtId="0" fontId="5" fillId="0" borderId="0" pivotButton="0" quotePrefix="0" xfId="0"/>
    <xf numFmtId="165" fontId="4" fillId="6" borderId="0" applyAlignment="1" pivotButton="0" quotePrefix="0" xfId="0">
      <alignment horizontal="right" vertical="center"/>
    </xf>
    <xf numFmtId="0" fontId="6" fillId="6" borderId="0" applyAlignment="1" pivotButton="0" quotePrefix="0" xfId="0">
      <alignment horizontal="center" vertical="center" wrapText="1"/>
    </xf>
    <xf numFmtId="0" fontId="7" fillId="0" borderId="0" pivotButton="0" quotePrefix="0" xfId="0"/>
    <xf numFmtId="10" fontId="0" fillId="7" borderId="0" applyAlignment="1" pivotButton="0" quotePrefix="0" xfId="0">
      <alignment horizontal="right" vertical="center"/>
    </xf>
    <xf numFmtId="165" fontId="0" fillId="0" borderId="1" applyAlignment="1" pivotButton="0" quotePrefix="0" xfId="0">
      <alignment horizontal="right" vertical="center"/>
    </xf>
    <xf numFmtId="0" fontId="0" fillId="0" borderId="1" pivotButton="0" quotePrefix="0" xfId="0"/>
    <xf numFmtId="0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0" fillId="6" borderId="0" applyAlignment="1" pivotButton="0" quotePrefix="0" xfId="0">
      <alignment horizontal="right" vertical="center"/>
    </xf>
    <xf numFmtId="0" fontId="4" fillId="0" borderId="1" pivotButton="0" quotePrefix="0" xfId="0"/>
    <xf numFmtId="165" fontId="0" fillId="6" borderId="1" applyAlignment="1" pivotButton="0" quotePrefix="0" xfId="0">
      <alignment horizontal="right" vertical="center"/>
    </xf>
    <xf numFmtId="165" fontId="0" fillId="7" borderId="1" applyAlignment="1" pivotButton="0" quotePrefix="0" xfId="0">
      <alignment horizontal="right" vertical="center"/>
    </xf>
    <xf numFmtId="166" fontId="0" fillId="0" borderId="1" applyAlignment="1" pivotButton="0" quotePrefix="0" xfId="0">
      <alignment horizontal="right" vertical="center"/>
    </xf>
    <xf numFmtId="165" fontId="0" fillId="8" borderId="0" applyAlignment="1" pivotButton="0" quotePrefix="0" xfId="0">
      <alignment horizontal="right" vertical="center"/>
    </xf>
    <xf numFmtId="3" fontId="0" fillId="5" borderId="0" applyAlignment="1" pivotButton="0" quotePrefix="0" xfId="0">
      <alignment horizontal="right" vertical="center"/>
    </xf>
    <xf numFmtId="166" fontId="0" fillId="0" borderId="0" applyAlignment="1" pivotButton="0" quotePrefix="0" xfId="0">
      <alignment horizontal="right" vertical="center"/>
    </xf>
    <xf numFmtId="0" fontId="8" fillId="0" borderId="0" pivotButton="0" quotePrefix="0" xfId="0"/>
    <xf numFmtId="0" fontId="0" fillId="6" borderId="0" pivotButton="0" quotePrefix="0" xfId="0"/>
    <xf numFmtId="165" fontId="0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Belanja Iklan vs Penjualan — Regresi Linier</a:t>
            </a:r>
          </a:p>
        </rich>
      </tx>
    </title>
    <plotArea>
      <scatterChart>
        <ser>
          <idx val="0"/>
          <order val="0"/>
          <tx>
            <v>data aktual</v>
          </tx>
          <spPr>
            <a:solidFill xmlns:a="http://schemas.openxmlformats.org/drawingml/2006/main">
              <a:srgbClr val="2E5496"/>
            </a:solidFill>
            <a:ln xmlns:a="http://schemas.openxmlformats.org/drawingml/2006/main">
              <a:noFill/>
              <a:prstDash val="solid"/>
            </a:ln>
          </spPr>
          <marker>
            <symbol val="circle"/>
            <size val="8"/>
            <spPr>
              <a:ln xmlns:a="http://schemas.openxmlformats.org/drawingml/2006/main">
                <a:prstDash val="solid"/>
              </a:ln>
            </spPr>
          </marker>
          <trendline>
            <trendlineType val="linear"/>
            <dispRSqr val="1"/>
            <dispEq val="1"/>
          </trendline>
          <xVal>
            <numRef>
              <f>'7_CHART'!$A$5:$A$14</f>
            </numRef>
          </xVal>
          <yVal>
            <numRef>
              <f>'7_CHART'!$B$5:$B$14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Belanja Iklan x (Rp ribu)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Penjualan y (Rp juta)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792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70" customWidth="1" min="3" max="3"/>
    <col width="4" customWidth="1" min="4" max="4"/>
  </cols>
  <sheetData>
    <row r="1" ht="28" customHeight="1">
      <c r="A1" s="1" t="inlineStr">
        <is>
          <t>REGRESI LINIER SEDERHANA — Petunjuk</t>
        </is>
      </c>
    </row>
    <row r="2" ht="30" customHeight="1">
      <c r="A2" s="2" t="inlineStr">
        <is>
          <t>Workbook pendamping materi stdsquare. Kasus: belanja iklan vs penjualan UMKM. Semua angka hitung sendiri lewat formula hidup — bukan diketik.</t>
        </is>
      </c>
    </row>
    <row r="4" ht="20" customHeight="1">
      <c r="A4" s="3" t="inlineStr">
        <is>
          <t>BAGAIMANA MEMAKAI WORKBOOK INI</t>
        </is>
      </c>
    </row>
    <row r="5">
      <c r="A5" s="4" t="inlineStr">
        <is>
          <t>1</t>
        </is>
      </c>
      <c r="B5" s="5" t="inlineStr">
        <is>
          <t>Sheet 1_DATA</t>
        </is>
      </c>
      <c r="C5" s="6" t="inlineStr">
        <is>
          <t>Ubah angka di kolom B (belanja iklan) dan C (penjualan) kuning. Semua hasil di sheet lain otomatis dihitung ulang.</t>
        </is>
      </c>
    </row>
    <row r="6">
      <c r="A6" s="4" t="inlineStr">
        <is>
          <t>2</t>
        </is>
      </c>
      <c r="B6" s="5" t="inlineStr">
        <is>
          <t>Sheet 2_KALKULASI_MANUAL</t>
        </is>
      </c>
      <c r="C6" s="6" t="inlineStr">
        <is>
          <t>Tabel bantu: xy, x^2, y^2, lalu jumlah Σx, Σy, Σxy, Σx^2, Σy^2. Inilah bahan baku slope dan intercept.</t>
        </is>
      </c>
    </row>
    <row r="7">
      <c r="A7" s="4" t="inlineStr">
        <is>
          <t>3</t>
        </is>
      </c>
      <c r="B7" s="5" t="inlineStr">
        <is>
          <t>Sheet 3_SLOPE_INTERCEPT</t>
        </is>
      </c>
      <c r="C7" s="6" t="inlineStr">
        <is>
          <t>Slope b1 dan intercept b0 dihitung dari rumus shortcut pakai Σ. Persamaan garis yhat = b0 + b1*x dibentuk otomatis.</t>
        </is>
      </c>
    </row>
    <row r="8">
      <c r="A8" s="4" t="inlineStr">
        <is>
          <t>4</t>
        </is>
      </c>
      <c r="B8" s="5" t="inlineStr">
        <is>
          <t>Sheet 4_KORELASI_R2</t>
        </is>
      </c>
      <c r="C8" s="6" t="inlineStr">
        <is>
          <t>Koefisien korelasi r dan R^2 (koefisien determinasi). Dihitung dua cara: dari definisi dan dari r^2.</t>
        </is>
      </c>
    </row>
    <row r="9">
      <c r="A9" s="4" t="inlineStr">
        <is>
          <t>5</t>
        </is>
      </c>
      <c r="B9" s="5" t="inlineStr">
        <is>
          <t>Sheet 5_PREDIKSI_RESIDUAL</t>
        </is>
      </c>
      <c r="C9" s="6" t="inlineStr">
        <is>
          <t>Nilai prediksi yhat, residual e = y - yhat, dan e^2. Lihat pola residual — sebaran acak = model pas.</t>
        </is>
      </c>
    </row>
    <row r="10">
      <c r="A10" s="4" t="inlineStr">
        <is>
          <t>6</t>
        </is>
      </c>
      <c r="B10" s="5" t="inlineStr">
        <is>
          <t>Sheet 6_LINEST_VERIFIKASI</t>
        </is>
      </c>
      <c r="C10" s="6" t="inlineStr">
        <is>
          <t>Bandingkan hasil manual dengan fungsi bawaan Excel: SLOPE, INTERCEPT, RSQ, LINEST, FORECAST.LINEAR.</t>
        </is>
      </c>
    </row>
    <row r="11">
      <c r="A11" s="4" t="inlineStr">
        <is>
          <t>7</t>
        </is>
      </c>
      <c r="B11" s="5" t="inlineStr">
        <is>
          <t>Sheet 7_CHART</t>
        </is>
      </c>
      <c r="C11" s="6" t="inlineStr">
        <is>
          <t>Diagram pencar (scatter) x vs y ditambah trendline linier yang menampilkan persamaan dan R^2.</t>
        </is>
      </c>
    </row>
    <row r="12" ht="20" customHeight="1">
      <c r="A12" s="3" t="inlineStr">
        <is>
          <t>WARNA SEL</t>
        </is>
      </c>
    </row>
    <row r="13">
      <c r="B13" s="6" t="inlineStr">
        <is>
          <t>Kuning</t>
        </is>
      </c>
      <c r="C13" s="6" t="inlineStr">
        <is>
          <t>Sel input — silakan diubah (data x dan y).</t>
        </is>
      </c>
    </row>
    <row r="14">
      <c r="B14" s="6" t="inlineStr">
        <is>
          <t>Hijau</t>
        </is>
      </c>
      <c r="C14" s="6" t="inlineStr">
        <is>
          <t>Sel output — hasil formula, jangan ditimpa manual.</t>
        </is>
      </c>
    </row>
    <row r="15">
      <c r="B15" s="6" t="inlineStr">
        <is>
          <t>Abu-abu</t>
        </is>
      </c>
      <c r="C15" s="6" t="inlineStr">
        <is>
          <t>Label dan header.</t>
        </is>
      </c>
    </row>
    <row r="16" ht="20" customHeight="1">
      <c r="A16" s="3" t="inlineStr">
        <is>
          <t>TIPS PEMBELAJARAN</t>
        </is>
      </c>
    </row>
    <row r="17">
      <c r="B17" s="6" t="inlineStr">
        <is>
          <t>Cocokkan</t>
        </is>
      </c>
      <c r="C17" s="6" t="inlineStr">
        <is>
          <t>Hitung dulu dengan kalkulator, baru lihat hasil di workbook. Kalau beda, telusuru langkah demi langkah.</t>
        </is>
      </c>
    </row>
    <row r="18">
      <c r="B18" s="6" t="inlineStr">
        <is>
          <t>Berpikir</t>
        </is>
      </c>
      <c r="C18" s="6" t="inlineStr">
        <is>
          <t>Jangan hafal rumus. Pahami kenapa slope = gerak-bersama dibagi variasi-x (lihat sheet 3).</t>
        </is>
      </c>
    </row>
  </sheetData>
  <mergeCells count="5">
    <mergeCell ref="A1:D1"/>
    <mergeCell ref="A12:D12"/>
    <mergeCell ref="A4:D4"/>
    <mergeCell ref="A2:D2"/>
    <mergeCell ref="A16:D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30" customWidth="1" min="4" max="4"/>
  </cols>
  <sheetData>
    <row r="1" ht="28" customHeight="1">
      <c r="A1" s="1" t="inlineStr">
        <is>
          <t>DATA — Belanja Iklan vs Penjualan UMKM</t>
        </is>
      </c>
    </row>
    <row r="2" ht="30" customHeight="1">
      <c r="A2" s="2" t="inlineStr">
        <is>
          <t>Data 10 bulan UMKM 'Kopi Senja'. Ubah angka di kolom B (kuning) dan C (kuning). Semua perhitungan di sheet lain otomatis mengikuti.</t>
        </is>
      </c>
    </row>
    <row r="4">
      <c r="A4" s="7" t="inlineStr">
        <is>
          <t>Bulan</t>
        </is>
      </c>
      <c r="B4" s="7" t="inlineStr">
        <is>
          <t>Belanja Iklan x (Rp ribu)</t>
        </is>
      </c>
      <c r="C4" s="7" t="inlineStr">
        <is>
          <t>Penjualan y (Rp juta)</t>
        </is>
      </c>
      <c r="D4" s="7" t="inlineStr">
        <is>
          <t>Catatan</t>
        </is>
      </c>
    </row>
    <row r="6">
      <c r="A6" s="8" t="inlineStr">
        <is>
          <t>Jan</t>
        </is>
      </c>
      <c r="B6" s="9" t="n">
        <v>50</v>
      </c>
      <c r="C6" s="9" t="n">
        <v>22</v>
      </c>
      <c r="D6" s="10" t="inlineStr">
        <is>
          <t>Awal tahun, iklan minim</t>
        </is>
      </c>
    </row>
    <row r="7">
      <c r="A7" s="8" t="inlineStr">
        <is>
          <t>Feb</t>
        </is>
      </c>
      <c r="B7" s="9" t="n">
        <v>80</v>
      </c>
      <c r="C7" s="9" t="n">
        <v>28</v>
      </c>
      <c r="D7" s="10" t="inlineStr">
        <is>
          <t>Promo Valentine</t>
        </is>
      </c>
    </row>
    <row r="8">
      <c r="A8" s="8" t="inlineStr">
        <is>
          <t>Mar</t>
        </is>
      </c>
      <c r="B8" s="9" t="n">
        <v>100</v>
      </c>
      <c r="C8" s="9" t="n">
        <v>35</v>
      </c>
      <c r="D8" s="10" t="inlineStr"/>
    </row>
    <row r="9">
      <c r="A9" s="8" t="inlineStr">
        <is>
          <t>Apr</t>
        </is>
      </c>
      <c r="B9" s="9" t="n">
        <v>120</v>
      </c>
      <c r="C9" s="9" t="n">
        <v>38</v>
      </c>
      <c r="D9" s="10" t="inlineStr"/>
    </row>
    <row r="10">
      <c r="A10" s="8" t="inlineStr">
        <is>
          <t>Mei</t>
        </is>
      </c>
      <c r="B10" s="9" t="n">
        <v>150</v>
      </c>
      <c r="C10" s="9" t="n">
        <v>45</v>
      </c>
      <c r="D10" s="10" t="inlineStr"/>
    </row>
    <row r="11">
      <c r="A11" s="8" t="inlineStr">
        <is>
          <t>Jun</t>
        </is>
      </c>
      <c r="B11" s="9" t="n">
        <v>180</v>
      </c>
      <c r="C11" s="9" t="n">
        <v>52</v>
      </c>
      <c r="D11" s="10" t="inlineStr"/>
    </row>
    <row r="12">
      <c r="A12" s="8" t="inlineStr">
        <is>
          <t>Jul</t>
        </is>
      </c>
      <c r="B12" s="9" t="n">
        <v>200</v>
      </c>
      <c r="C12" s="9" t="n">
        <v>55</v>
      </c>
      <c r="D12" s="10" t="inlineStr"/>
    </row>
    <row r="13">
      <c r="A13" s="8" t="inlineStr">
        <is>
          <t>Agu</t>
        </is>
      </c>
      <c r="B13" s="9" t="n">
        <v>230</v>
      </c>
      <c r="C13" s="9" t="n">
        <v>63</v>
      </c>
      <c r="D13" s="10" t="inlineStr">
        <is>
          <t>Musim liburan</t>
        </is>
      </c>
    </row>
    <row r="14">
      <c r="A14" s="8" t="inlineStr">
        <is>
          <t>Sep</t>
        </is>
      </c>
      <c r="B14" s="9" t="n">
        <v>260</v>
      </c>
      <c r="C14" s="9" t="n">
        <v>68</v>
      </c>
      <c r="D14" s="10" t="inlineStr"/>
    </row>
    <row r="15">
      <c r="A15" s="8" t="inlineStr">
        <is>
          <t>Okt</t>
        </is>
      </c>
      <c r="B15" s="9" t="n">
        <v>300</v>
      </c>
      <c r="C15" s="9" t="n">
        <v>75</v>
      </c>
      <c r="D15" s="10" t="inlineStr">
        <is>
          <t>Tinggi</t>
        </is>
      </c>
    </row>
    <row r="16">
      <c r="A16" s="7" t="inlineStr">
        <is>
          <t>Σ</t>
        </is>
      </c>
      <c r="B16" s="11">
        <f>SUM(B6:B15)</f>
        <v/>
      </c>
      <c r="C16" s="11">
        <f>SUM(C6:C15)</f>
        <v/>
      </c>
      <c r="D16" s="10" t="inlineStr">
        <is>
          <t>Jumlah total</t>
        </is>
      </c>
    </row>
    <row r="18">
      <c r="B18" s="12" t="inlineStr">
        <is>
          <t>n (banyak data)</t>
        </is>
      </c>
      <c r="C18" s="13">
        <f>COUNT(B6:B15)</f>
        <v/>
      </c>
    </row>
    <row r="19">
      <c r="B19" s="12" t="inlineStr">
        <is>
          <t>x̄ rata-rata x</t>
        </is>
      </c>
      <c r="C19" s="14">
        <f>AVERAGE(B6:B15)</f>
        <v/>
      </c>
    </row>
    <row r="20">
      <c r="B20" s="12" t="inlineStr">
        <is>
          <t>ȳ rata-rata y</t>
        </is>
      </c>
      <c r="C20" s="14">
        <f>AVERAGE(C6:C15)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6" customWidth="1" min="4" max="4"/>
    <col width="16" customWidth="1" min="5" max="5"/>
    <col width="16" customWidth="1" min="6" max="6"/>
    <col width="34" customWidth="1" min="7" max="7"/>
  </cols>
  <sheetData>
    <row r="1" ht="28" customHeight="1">
      <c r="A1" s="1" t="inlineStr">
        <is>
          <t>KALKULASI MANUAL — Tabel Bantu Regresi</t>
        </is>
      </c>
    </row>
    <row r="2" ht="30" customHeight="1">
      <c r="A2" s="2" t="inlineStr">
        <is>
          <t>Untuk setiap baris, hitung xy, x^2, dan y^2. Lalu jumlahkan tiap kolom. Kelima jumlah Σ ini adalah bahan baku semua rumus regresi.</t>
        </is>
      </c>
    </row>
    <row r="4" ht="30" customHeight="1">
      <c r="A4" s="7" t="inlineStr">
        <is>
          <t>i</t>
        </is>
      </c>
      <c r="B4" s="7" t="inlineStr">
        <is>
          <t>x</t>
        </is>
      </c>
      <c r="C4" s="7" t="inlineStr">
        <is>
          <t>y</t>
        </is>
      </c>
      <c r="D4" s="7" t="inlineStr">
        <is>
          <t>xy</t>
        </is>
      </c>
      <c r="E4" s="7" t="inlineStr">
        <is>
          <t>x^2</t>
        </is>
      </c>
      <c r="F4" s="7" t="inlineStr">
        <is>
          <t>y^2</t>
        </is>
      </c>
      <c r="G4" s="7" t="inlineStr">
        <is>
          <t>deviasi (x−x̄)(y−ȳ)</t>
        </is>
      </c>
    </row>
    <row r="5">
      <c r="A5" s="8" t="n">
        <v>1</v>
      </c>
      <c r="B5" s="15">
        <f>'1_DATA'!B6</f>
        <v/>
      </c>
      <c r="C5" s="15">
        <f>'1_DATA'!C6</f>
        <v/>
      </c>
      <c r="D5" s="15">
        <f>B5*C5</f>
        <v/>
      </c>
      <c r="E5" s="15">
        <f>B5^2</f>
        <v/>
      </c>
      <c r="F5" s="15">
        <f>C5^2</f>
        <v/>
      </c>
      <c r="G5" s="16">
        <f>(B5-'1_DATA'!$C$19)*(C5-'1_DATA'!$C$20)</f>
        <v/>
      </c>
    </row>
    <row r="6">
      <c r="A6" s="8" t="n">
        <v>2</v>
      </c>
      <c r="B6" s="15">
        <f>'1_DATA'!B7</f>
        <v/>
      </c>
      <c r="C6" s="15">
        <f>'1_DATA'!C7</f>
        <v/>
      </c>
      <c r="D6" s="15">
        <f>B6*C6</f>
        <v/>
      </c>
      <c r="E6" s="15">
        <f>B6^2</f>
        <v/>
      </c>
      <c r="F6" s="15">
        <f>C6^2</f>
        <v/>
      </c>
      <c r="G6" s="16">
        <f>(B6-'1_DATA'!$C$19)*(C6-'1_DATA'!$C$20)</f>
        <v/>
      </c>
    </row>
    <row r="7">
      <c r="A7" s="8" t="n">
        <v>3</v>
      </c>
      <c r="B7" s="15">
        <f>'1_DATA'!B8</f>
        <v/>
      </c>
      <c r="C7" s="15">
        <f>'1_DATA'!C8</f>
        <v/>
      </c>
      <c r="D7" s="15">
        <f>B7*C7</f>
        <v/>
      </c>
      <c r="E7" s="15">
        <f>B7^2</f>
        <v/>
      </c>
      <c r="F7" s="15">
        <f>C7^2</f>
        <v/>
      </c>
      <c r="G7" s="16">
        <f>(B7-'1_DATA'!$C$19)*(C7-'1_DATA'!$C$20)</f>
        <v/>
      </c>
    </row>
    <row r="8">
      <c r="A8" s="8" t="n">
        <v>4</v>
      </c>
      <c r="B8" s="15">
        <f>'1_DATA'!B9</f>
        <v/>
      </c>
      <c r="C8" s="15">
        <f>'1_DATA'!C9</f>
        <v/>
      </c>
      <c r="D8" s="15">
        <f>B8*C8</f>
        <v/>
      </c>
      <c r="E8" s="15">
        <f>B8^2</f>
        <v/>
      </c>
      <c r="F8" s="15">
        <f>C8^2</f>
        <v/>
      </c>
      <c r="G8" s="16">
        <f>(B8-'1_DATA'!$C$19)*(C8-'1_DATA'!$C$20)</f>
        <v/>
      </c>
    </row>
    <row r="9">
      <c r="A9" s="8" t="n">
        <v>5</v>
      </c>
      <c r="B9" s="15">
        <f>'1_DATA'!B10</f>
        <v/>
      </c>
      <c r="C9" s="15">
        <f>'1_DATA'!C10</f>
        <v/>
      </c>
      <c r="D9" s="15">
        <f>B9*C9</f>
        <v/>
      </c>
      <c r="E9" s="15">
        <f>B9^2</f>
        <v/>
      </c>
      <c r="F9" s="15">
        <f>C9^2</f>
        <v/>
      </c>
      <c r="G9" s="16">
        <f>(B9-'1_DATA'!$C$19)*(C9-'1_DATA'!$C$20)</f>
        <v/>
      </c>
    </row>
    <row r="10">
      <c r="A10" s="8" t="n">
        <v>6</v>
      </c>
      <c r="B10" s="15">
        <f>'1_DATA'!B11</f>
        <v/>
      </c>
      <c r="C10" s="15">
        <f>'1_DATA'!C11</f>
        <v/>
      </c>
      <c r="D10" s="15">
        <f>B10*C10</f>
        <v/>
      </c>
      <c r="E10" s="15">
        <f>B10^2</f>
        <v/>
      </c>
      <c r="F10" s="15">
        <f>C10^2</f>
        <v/>
      </c>
      <c r="G10" s="16">
        <f>(B10-'1_DATA'!$C$19)*(C10-'1_DATA'!$C$20)</f>
        <v/>
      </c>
    </row>
    <row r="11">
      <c r="A11" s="8" t="n">
        <v>7</v>
      </c>
      <c r="B11" s="15">
        <f>'1_DATA'!B12</f>
        <v/>
      </c>
      <c r="C11" s="15">
        <f>'1_DATA'!C12</f>
        <v/>
      </c>
      <c r="D11" s="15">
        <f>B11*C11</f>
        <v/>
      </c>
      <c r="E11" s="15">
        <f>B11^2</f>
        <v/>
      </c>
      <c r="F11" s="15">
        <f>C11^2</f>
        <v/>
      </c>
      <c r="G11" s="16">
        <f>(B11-'1_DATA'!$C$19)*(C11-'1_DATA'!$C$20)</f>
        <v/>
      </c>
    </row>
    <row r="12">
      <c r="A12" s="8" t="n">
        <v>8</v>
      </c>
      <c r="B12" s="15">
        <f>'1_DATA'!B13</f>
        <v/>
      </c>
      <c r="C12" s="15">
        <f>'1_DATA'!C13</f>
        <v/>
      </c>
      <c r="D12" s="15">
        <f>B12*C12</f>
        <v/>
      </c>
      <c r="E12" s="15">
        <f>B12^2</f>
        <v/>
      </c>
      <c r="F12" s="15">
        <f>C12^2</f>
        <v/>
      </c>
      <c r="G12" s="16">
        <f>(B12-'1_DATA'!$C$19)*(C12-'1_DATA'!$C$20)</f>
        <v/>
      </c>
    </row>
    <row r="13">
      <c r="A13" s="8" t="n">
        <v>9</v>
      </c>
      <c r="B13" s="15">
        <f>'1_DATA'!B14</f>
        <v/>
      </c>
      <c r="C13" s="15">
        <f>'1_DATA'!C14</f>
        <v/>
      </c>
      <c r="D13" s="15">
        <f>B13*C13</f>
        <v/>
      </c>
      <c r="E13" s="15">
        <f>B13^2</f>
        <v/>
      </c>
      <c r="F13" s="15">
        <f>C13^2</f>
        <v/>
      </c>
      <c r="G13" s="16">
        <f>(B13-'1_DATA'!$C$19)*(C13-'1_DATA'!$C$20)</f>
        <v/>
      </c>
    </row>
    <row r="14">
      <c r="A14" s="8" t="n">
        <v>10</v>
      </c>
      <c r="B14" s="15">
        <f>'1_DATA'!B15</f>
        <v/>
      </c>
      <c r="C14" s="15">
        <f>'1_DATA'!C15</f>
        <v/>
      </c>
      <c r="D14" s="15">
        <f>B14*C14</f>
        <v/>
      </c>
      <c r="E14" s="15">
        <f>B14^2</f>
        <v/>
      </c>
      <c r="F14" s="15">
        <f>C14^2</f>
        <v/>
      </c>
      <c r="G14" s="16">
        <f>(B14-'1_DATA'!$C$19)*(C14-'1_DATA'!$C$20)</f>
        <v/>
      </c>
    </row>
    <row r="15">
      <c r="A15" s="7" t="inlineStr">
        <is>
          <t>Σ</t>
        </is>
      </c>
      <c r="B15" s="11">
        <f>SUM(B5:B14)</f>
        <v/>
      </c>
      <c r="C15" s="11">
        <f>SUM(C5:C14)</f>
        <v/>
      </c>
      <c r="D15" s="11">
        <f>SUM(D5:D14)</f>
        <v/>
      </c>
      <c r="E15" s="11">
        <f>SUM(E5:E14)</f>
        <v/>
      </c>
      <c r="F15" s="11">
        <f>SUM(F5:F14)</f>
        <v/>
      </c>
      <c r="G15" s="11">
        <f>SUM(G5:G14)</f>
        <v/>
      </c>
    </row>
    <row r="16">
      <c r="B16" s="17">
        <f> Σx</f>
        <v/>
      </c>
      <c r="C16" s="17">
        <f> Σy</f>
        <v/>
      </c>
      <c r="D16" s="17">
        <f> Σxy</f>
        <v/>
      </c>
      <c r="E16" s="17">
        <f> Σx²</f>
        <v/>
      </c>
      <c r="F16" s="17">
        <f> Σy²</f>
        <v/>
      </c>
      <c r="G16" s="17">
        <f> SP (sum of products)</f>
        <v/>
      </c>
    </row>
    <row r="18">
      <c r="B18" s="12" t="inlineStr">
        <is>
          <t>Cek konsistensi</t>
        </is>
      </c>
      <c r="D18" s="18">
        <f>ROUND('2_KALKULASI_MANUAL'!$G$15-('1_DATA'!$C$18*'2_KALKULASI_MANUAL'!$D$15-'2_KALKULASI_MANUAL'!$B$15*'2_KALKULASI_MANUAL'!$C$15),6)</f>
        <v/>
      </c>
      <c r="E18" s="17">
        <f> 0 berarti rumus deviasi = rumus shortcut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20" customWidth="1" min="3" max="3"/>
    <col width="50" customWidth="1" min="4" max="4"/>
  </cols>
  <sheetData>
    <row r="1" ht="28" customHeight="1">
      <c r="A1" s="1" t="inlineStr">
        <is>
          <t>SLOPE &amp; INTERCEPT — Rumus dari Σ</t>
        </is>
      </c>
    </row>
    <row r="2" ht="30" customHeight="1">
      <c r="A2" s="2" t="inlineStr">
        <is>
          <t>Slope b1 dan intercept b0 dihitung dari Σx, Σy, Σxy, Σx^2. Rumus shortcut (tidak perlu rata-rata eksplisit).</t>
        </is>
      </c>
    </row>
    <row r="4" ht="20" customHeight="1">
      <c r="A4" s="3" t="inlineStr">
        <is>
          <t>BAHAN BAKU (dari sheet 2)</t>
        </is>
      </c>
    </row>
    <row r="5">
      <c r="B5" s="12" t="inlineStr">
        <is>
          <t>n</t>
        </is>
      </c>
      <c r="C5" s="19">
        <f>'1_DATA'!$C$18</f>
        <v/>
      </c>
      <c r="D5" s="17" t="inlineStr">
        <is>
          <t>banyaknya pasangan data</t>
        </is>
      </c>
    </row>
    <row r="6">
      <c r="B6" s="12" t="inlineStr">
        <is>
          <t>Σx</t>
        </is>
      </c>
      <c r="C6" s="20">
        <f>'2_KALKULASI_MANUAL'!$B$15</f>
        <v/>
      </c>
      <c r="D6" s="17" t="inlineStr">
        <is>
          <t>jumlah semua x</t>
        </is>
      </c>
    </row>
    <row r="7">
      <c r="B7" s="12" t="inlineStr">
        <is>
          <t>Σy</t>
        </is>
      </c>
      <c r="C7" s="20">
        <f>'2_KALKULASI_MANUAL'!$C$15</f>
        <v/>
      </c>
      <c r="D7" s="17" t="inlineStr">
        <is>
          <t>jumlah semua y</t>
        </is>
      </c>
    </row>
    <row r="8">
      <c r="B8" s="12" t="inlineStr">
        <is>
          <t>Σxy</t>
        </is>
      </c>
      <c r="C8" s="20">
        <f>'2_KALKULASI_MANUAL'!$D$15</f>
        <v/>
      </c>
      <c r="D8" s="17" t="inlineStr">
        <is>
          <t>jumlah hasil kali x dan y</t>
        </is>
      </c>
    </row>
    <row r="9">
      <c r="B9" s="12" t="inlineStr">
        <is>
          <t>Σx²</t>
        </is>
      </c>
      <c r="C9" s="20">
        <f>'2_KALKULASI_MANUAL'!$E$15</f>
        <v/>
      </c>
      <c r="D9" s="17" t="inlineStr">
        <is>
          <t>jumlah kuadrat x</t>
        </is>
      </c>
    </row>
    <row r="11" ht="20" customHeight="1">
      <c r="A11" s="3" t="inlineStr">
        <is>
          <t>RUMUS SLOPE b₁</t>
        </is>
      </c>
    </row>
    <row r="12">
      <c r="B12" s="21" t="inlineStr">
        <is>
          <t>Pembilang  n·Σxy − Σx·Σy</t>
        </is>
      </c>
      <c r="C12" s="20">
        <f>'1_DATA'!$C$18*'2_KALKULASI_MANUAL'!$D$15-'2_KALKULASI_MANUAL'!$B$15*'2_KALKULASI_MANUAL'!$C$15</f>
        <v/>
      </c>
    </row>
    <row r="13">
      <c r="B13" s="21" t="inlineStr">
        <is>
          <t>Penyebut  n·Σx² − (Σx)²</t>
        </is>
      </c>
      <c r="C13" s="20">
        <f>'1_DATA'!$C$18*'2_KALKULASI_MANUAL'!$E$15-'2_KALKULASI_MANUAL'!$B$15^2</f>
        <v/>
      </c>
    </row>
    <row r="14">
      <c r="B14" s="12" t="inlineStr">
        <is>
          <t>Slope  b₁ = pembilang ÷ penyebut</t>
        </is>
      </c>
      <c r="C14" s="22">
        <f>C12/C13</f>
        <v/>
      </c>
      <c r="D14" s="17" t="inlineStr">
        <is>
          <t>dalam contoh: tiap +1 (Rp ribu) iklan → +b₁ (Rp juta) penjualan</t>
        </is>
      </c>
    </row>
    <row r="16" ht="20" customHeight="1">
      <c r="A16" s="3" t="inlineStr">
        <is>
          <t>RUMUS INTERCEPT b₀</t>
        </is>
      </c>
    </row>
    <row r="17">
      <c r="B17" s="21" t="inlineStr">
        <is>
          <t>ȳ = Σy ÷ n</t>
        </is>
      </c>
      <c r="C17" s="20">
        <f>'2_KALKULASI_MANUAL'!$C$15/'1_DATA'!$C$18</f>
        <v/>
      </c>
    </row>
    <row r="18">
      <c r="B18" s="21" t="inlineStr">
        <is>
          <t>x̄ = Σx ÷ n</t>
        </is>
      </c>
      <c r="C18" s="20">
        <f>'2_KALKULASI_MANUAL'!$B$15/'1_DATA'!$C$18</f>
        <v/>
      </c>
    </row>
    <row r="19">
      <c r="B19" s="12" t="inlineStr">
        <is>
          <t>Intercept  b₀ = ȳ − b₁·x̄</t>
        </is>
      </c>
      <c r="C19" s="22">
        <f>$C$17-'3_SLOPE_INTERCEPT'!$C$14*$C$18</f>
        <v/>
      </c>
      <c r="D19" s="17" t="inlineStr">
        <is>
          <t>nilai y prediksi saat x = 0 (tidak beriklan)</t>
        </is>
      </c>
    </row>
    <row r="21" ht="20" customHeight="1">
      <c r="A21" s="3" t="inlineStr">
        <is>
          <t>PERSAMAAN GARIS REGRESI</t>
        </is>
      </c>
    </row>
    <row r="22" ht="24" customHeight="1">
      <c r="B22" s="23">
        <f>"ŷ = "&amp;TEXT('3_SLOPE_INTERCEPT'!$C$19,"0.00")&amp;" + "&amp;TEXT('3_SLOPE_INTERCEPT'!$C$14,"0.0000")&amp;" · x"</f>
        <v/>
      </c>
    </row>
    <row r="23">
      <c r="B23" s="17" t="inlineStr">
        <is>
          <t>Cek: garis harus lewat titik (x̄, ȳ)</t>
        </is>
      </c>
      <c r="C23" s="20">
        <f>'3_SLOPE_INTERCEPT'!$C$19+'3_SLOPE_INTERCEPT'!$C$14*$C$18</f>
        <v/>
      </c>
      <c r="D23" s="24" t="inlineStr">
        <is>
          <t>harus sama dengan ȳ di kiri</t>
        </is>
      </c>
    </row>
  </sheetData>
  <mergeCells count="7">
    <mergeCell ref="A1:D1"/>
    <mergeCell ref="A11:D11"/>
    <mergeCell ref="A4:D4"/>
    <mergeCell ref="A21:D21"/>
    <mergeCell ref="B22:C22"/>
    <mergeCell ref="A16:D16"/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8" customWidth="1" min="2" max="2"/>
    <col width="20" customWidth="1" min="3" max="3"/>
    <col width="46" customWidth="1" min="4" max="4"/>
  </cols>
  <sheetData>
    <row r="1" ht="28" customHeight="1">
      <c r="A1" s="1" t="inlineStr">
        <is>
          <t>KORELASI r DAN KOEFISIEN DETERMINASI R²</t>
        </is>
      </c>
    </row>
    <row r="2" ht="30" customHeight="1">
      <c r="A2" s="2" t="inlineStr">
        <is>
          <t>Dua ukuran kecocokan: r (kekuatan &amp; arah hubungan) dan R² (proporsi variasi y yang dijelaskan model).</t>
        </is>
      </c>
    </row>
    <row r="4" ht="20" customHeight="1">
      <c r="A4" s="3" t="inlineStr">
        <is>
          <t>KOEFISIEN KORELASI r (PEARSON)</t>
        </is>
      </c>
    </row>
    <row r="5">
      <c r="B5" s="21" t="inlineStr">
        <is>
          <t>SP = Σ(x−x̄)(y−ȳ) = n·Σxy − Σx·Σy</t>
        </is>
      </c>
      <c r="C5" s="20">
        <f>'1_DATA'!$C$18*'2_KALKULASI_MANUAL'!$D$15-'2_KALKULASI_MANUAL'!$B$15*'2_KALKULASI_MANUAL'!$C$15</f>
        <v/>
      </c>
    </row>
    <row r="6">
      <c r="B6" s="21" t="inlineStr">
        <is>
          <t>SSx = Σ(x−x̄)² = n·Σx² − (Σx)²</t>
        </is>
      </c>
      <c r="C6" s="20">
        <f>'1_DATA'!$C$18*'2_KALKULASI_MANUAL'!$E$15-'2_KALKULASI_MANUAL'!$B$15^2</f>
        <v/>
      </c>
    </row>
    <row r="7">
      <c r="B7" s="21" t="inlineStr">
        <is>
          <t>SSy = Σ(y−ȳ)² = n·Σy² − (Σy)²</t>
        </is>
      </c>
      <c r="C7" s="20">
        <f>'1_DATA'!$C$18*'2_KALKULASI_MANUAL'!$F$15-'2_KALKULASI_MANUAL'!$C$15^2</f>
        <v/>
      </c>
    </row>
    <row r="8">
      <c r="B8" s="12" t="inlineStr">
        <is>
          <t>r = SP ÷ √(SSx · SSy)</t>
        </is>
      </c>
      <c r="C8" s="22">
        <f>$C$5/SQRT($C$6*$C$7)</f>
        <v/>
      </c>
      <c r="D8" s="17" t="inlineStr">
        <is>
          <t>selalu antara −1 dan +1</t>
        </is>
      </c>
    </row>
    <row r="10" ht="20" customHeight="1">
      <c r="A10" s="3" t="inlineStr">
        <is>
          <t>R² — KOEFISIEN DETERMINASI</t>
        </is>
      </c>
    </row>
    <row r="11">
      <c r="B11" s="12" t="inlineStr">
        <is>
          <t>R² = r²  (hubungan langsung)</t>
        </is>
      </c>
      <c r="C11" s="22">
        <f>$C$8^2</f>
        <v/>
      </c>
      <c r="D11" s="17" t="inlineStr">
        <is>
          <t>proporsi variasi y yang dijelaskan model</t>
        </is>
      </c>
    </row>
    <row r="12">
      <c r="B12" s="21" t="inlineStr">
        <is>
          <t>R² dalam persen</t>
        </is>
      </c>
      <c r="C12" s="25">
        <f>$C$11</f>
        <v/>
      </c>
    </row>
    <row r="14" ht="20" customHeight="1">
      <c r="A14" s="3" t="inlineStr">
        <is>
          <t>VERIFIKASI: R² = 1 − SSE/SST</t>
        </is>
      </c>
    </row>
    <row r="15">
      <c r="B15" s="21" t="inlineStr">
        <is>
          <t>SST = total variasi y = SSy</t>
        </is>
      </c>
      <c r="C15" s="20">
        <f>$C$7</f>
        <v/>
      </c>
    </row>
    <row r="16">
      <c r="B16" s="21" t="inlineStr">
        <is>
          <t>SSE = Σ(y − ŷ)²  (dari sheet 5)</t>
        </is>
      </c>
      <c r="C16" s="20">
        <f>'5_PREDIKSI_RESIDUAL'!$F$15</f>
        <v/>
      </c>
    </row>
    <row r="17">
      <c r="B17" s="12" t="inlineStr">
        <is>
          <t>R² = 1 − SSE/SST</t>
        </is>
      </c>
      <c r="C17" s="22">
        <f>1-C16/$C$15</f>
        <v/>
      </c>
    </row>
    <row r="19">
      <c r="B19" s="17">
        <f>IF($C$11&gt;0.9,"Sangat kuat — model menjelaskan &gt;90% variasi",IF($C$11&gt;0.7,"Kuat — model menjelangkan mayoritas variasi",IF($C$11&gt;0.5,"Cukup — model menjelaskan separuh variasi","Lemah — banyak variasi tak terjelaskan")))</f>
        <v/>
      </c>
    </row>
  </sheetData>
  <mergeCells count="6">
    <mergeCell ref="A1:D1"/>
    <mergeCell ref="B19:D19"/>
    <mergeCell ref="A4:D4"/>
    <mergeCell ref="A2:D2"/>
    <mergeCell ref="A10:D10"/>
    <mergeCell ref="A14:D1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6" customWidth="1" min="4" max="4"/>
    <col width="14" customWidth="1" min="5" max="5"/>
    <col width="14" customWidth="1" min="6" max="6"/>
    <col width="30" customWidth="1" min="7" max="7"/>
  </cols>
  <sheetData>
    <row r="1" ht="28" customHeight="1">
      <c r="A1" s="1" t="inlineStr">
        <is>
          <t>PREDIKSI &amp; RESIDUAL</t>
        </is>
      </c>
    </row>
    <row r="2" ht="30" customHeight="1">
      <c r="A2" s="2" t="inlineStr">
        <is>
          <t>Untuk tiap data: nilai prediksi ŷ = b₀ + b₁·x, residual e = y − ŷ, lalu e². Jumlah Σe² adalah SSE (error yang tersisa).</t>
        </is>
      </c>
    </row>
    <row r="4" ht="28" customHeight="1">
      <c r="A4" s="7" t="inlineStr">
        <is>
          <t>i</t>
        </is>
      </c>
      <c r="B4" s="7" t="inlineStr">
        <is>
          <t>x</t>
        </is>
      </c>
      <c r="C4" s="7" t="inlineStr">
        <is>
          <t>y</t>
        </is>
      </c>
      <c r="D4" s="7" t="inlineStr">
        <is>
          <t>ŷ prediksi</t>
        </is>
      </c>
      <c r="E4" s="7" t="inlineStr">
        <is>
          <t>e = y−ŷ</t>
        </is>
      </c>
      <c r="F4" s="7" t="inlineStr">
        <is>
          <t>e²</t>
        </is>
      </c>
      <c r="G4" s="7" t="inlineStr">
        <is>
          <t>status</t>
        </is>
      </c>
    </row>
    <row r="5">
      <c r="A5" s="8" t="n">
        <v>1</v>
      </c>
      <c r="B5" s="15">
        <f>'1_DATA'!B6</f>
        <v/>
      </c>
      <c r="C5" s="15">
        <f>'1_DATA'!C6</f>
        <v/>
      </c>
      <c r="D5" s="26">
        <f>'3_SLOPE_INTERCEPT'!$C$19+'3_SLOPE_INTERCEPT'!$C$14*B5</f>
        <v/>
      </c>
      <c r="E5" s="26">
        <f>C5-D5</f>
        <v/>
      </c>
      <c r="F5" s="26">
        <f>E5^2</f>
        <v/>
      </c>
      <c r="G5" s="27">
        <f>IF(ABS(E5)&lt;1,"∓ kecil",IF(E5&gt;0,"+ garis meremehkan","− garis melebih-lebihkan"))</f>
        <v/>
      </c>
    </row>
    <row r="6">
      <c r="A6" s="8" t="n">
        <v>2</v>
      </c>
      <c r="B6" s="15">
        <f>'1_DATA'!B7</f>
        <v/>
      </c>
      <c r="C6" s="15">
        <f>'1_DATA'!C7</f>
        <v/>
      </c>
      <c r="D6" s="26">
        <f>'3_SLOPE_INTERCEPT'!$C$19+'3_SLOPE_INTERCEPT'!$C$14*B6</f>
        <v/>
      </c>
      <c r="E6" s="26">
        <f>C6-D6</f>
        <v/>
      </c>
      <c r="F6" s="26">
        <f>E6^2</f>
        <v/>
      </c>
      <c r="G6" s="27">
        <f>IF(ABS(E6)&lt;1,"∓ kecil",IF(E6&gt;0,"+ garis meremehkan","− garis melebih-lebihkan"))</f>
        <v/>
      </c>
    </row>
    <row r="7">
      <c r="A7" s="8" t="n">
        <v>3</v>
      </c>
      <c r="B7" s="15">
        <f>'1_DATA'!B8</f>
        <v/>
      </c>
      <c r="C7" s="15">
        <f>'1_DATA'!C8</f>
        <v/>
      </c>
      <c r="D7" s="26">
        <f>'3_SLOPE_INTERCEPT'!$C$19+'3_SLOPE_INTERCEPT'!$C$14*B7</f>
        <v/>
      </c>
      <c r="E7" s="26">
        <f>C7-D7</f>
        <v/>
      </c>
      <c r="F7" s="26">
        <f>E7^2</f>
        <v/>
      </c>
      <c r="G7" s="27">
        <f>IF(ABS(E7)&lt;1,"∓ kecil",IF(E7&gt;0,"+ garis meremehkan","− garis melebih-lebihkan"))</f>
        <v/>
      </c>
    </row>
    <row r="8">
      <c r="A8" s="8" t="n">
        <v>4</v>
      </c>
      <c r="B8" s="15">
        <f>'1_DATA'!B9</f>
        <v/>
      </c>
      <c r="C8" s="15">
        <f>'1_DATA'!C9</f>
        <v/>
      </c>
      <c r="D8" s="26">
        <f>'3_SLOPE_INTERCEPT'!$C$19+'3_SLOPE_INTERCEPT'!$C$14*B8</f>
        <v/>
      </c>
      <c r="E8" s="26">
        <f>C8-D8</f>
        <v/>
      </c>
      <c r="F8" s="26">
        <f>E8^2</f>
        <v/>
      </c>
      <c r="G8" s="27">
        <f>IF(ABS(E8)&lt;1,"∓ kecil",IF(E8&gt;0,"+ garis meremehkan","− garis melebih-lebihkan"))</f>
        <v/>
      </c>
    </row>
    <row r="9">
      <c r="A9" s="8" t="n">
        <v>5</v>
      </c>
      <c r="B9" s="15">
        <f>'1_DATA'!B10</f>
        <v/>
      </c>
      <c r="C9" s="15">
        <f>'1_DATA'!C10</f>
        <v/>
      </c>
      <c r="D9" s="26">
        <f>'3_SLOPE_INTERCEPT'!$C$19+'3_SLOPE_INTERCEPT'!$C$14*B9</f>
        <v/>
      </c>
      <c r="E9" s="26">
        <f>C9-D9</f>
        <v/>
      </c>
      <c r="F9" s="26">
        <f>E9^2</f>
        <v/>
      </c>
      <c r="G9" s="27">
        <f>IF(ABS(E9)&lt;1,"∓ kecil",IF(E9&gt;0,"+ garis meremehkan","− garis melebih-lebihkan"))</f>
        <v/>
      </c>
    </row>
    <row r="10">
      <c r="A10" s="8" t="n">
        <v>6</v>
      </c>
      <c r="B10" s="15">
        <f>'1_DATA'!B11</f>
        <v/>
      </c>
      <c r="C10" s="15">
        <f>'1_DATA'!C11</f>
        <v/>
      </c>
      <c r="D10" s="26">
        <f>'3_SLOPE_INTERCEPT'!$C$19+'3_SLOPE_INTERCEPT'!$C$14*B10</f>
        <v/>
      </c>
      <c r="E10" s="26">
        <f>C10-D10</f>
        <v/>
      </c>
      <c r="F10" s="26">
        <f>E10^2</f>
        <v/>
      </c>
      <c r="G10" s="27">
        <f>IF(ABS(E10)&lt;1,"∓ kecil",IF(E10&gt;0,"+ garis meremehkan","− garis melebih-lebihkan"))</f>
        <v/>
      </c>
    </row>
    <row r="11">
      <c r="A11" s="8" t="n">
        <v>7</v>
      </c>
      <c r="B11" s="15">
        <f>'1_DATA'!B12</f>
        <v/>
      </c>
      <c r="C11" s="15">
        <f>'1_DATA'!C12</f>
        <v/>
      </c>
      <c r="D11" s="26">
        <f>'3_SLOPE_INTERCEPT'!$C$19+'3_SLOPE_INTERCEPT'!$C$14*B11</f>
        <v/>
      </c>
      <c r="E11" s="26">
        <f>C11-D11</f>
        <v/>
      </c>
      <c r="F11" s="26">
        <f>E11^2</f>
        <v/>
      </c>
      <c r="G11" s="27">
        <f>IF(ABS(E11)&lt;1,"∓ kecil",IF(E11&gt;0,"+ garis meremehkan","− garis melebih-lebihkan"))</f>
        <v/>
      </c>
    </row>
    <row r="12">
      <c r="A12" s="8" t="n">
        <v>8</v>
      </c>
      <c r="B12" s="15">
        <f>'1_DATA'!B13</f>
        <v/>
      </c>
      <c r="C12" s="15">
        <f>'1_DATA'!C13</f>
        <v/>
      </c>
      <c r="D12" s="26">
        <f>'3_SLOPE_INTERCEPT'!$C$19+'3_SLOPE_INTERCEPT'!$C$14*B12</f>
        <v/>
      </c>
      <c r="E12" s="26">
        <f>C12-D12</f>
        <v/>
      </c>
      <c r="F12" s="26">
        <f>E12^2</f>
        <v/>
      </c>
      <c r="G12" s="27">
        <f>IF(ABS(E12)&lt;1,"∓ kecil",IF(E12&gt;0,"+ garis meremehkan","− garis melebih-lebihkan"))</f>
        <v/>
      </c>
    </row>
    <row r="13">
      <c r="A13" s="8" t="n">
        <v>9</v>
      </c>
      <c r="B13" s="15">
        <f>'1_DATA'!B14</f>
        <v/>
      </c>
      <c r="C13" s="15">
        <f>'1_DATA'!C14</f>
        <v/>
      </c>
      <c r="D13" s="26">
        <f>'3_SLOPE_INTERCEPT'!$C$19+'3_SLOPE_INTERCEPT'!$C$14*B13</f>
        <v/>
      </c>
      <c r="E13" s="26">
        <f>C13-D13</f>
        <v/>
      </c>
      <c r="F13" s="26">
        <f>E13^2</f>
        <v/>
      </c>
      <c r="G13" s="27">
        <f>IF(ABS(E13)&lt;1,"∓ kecil",IF(E13&gt;0,"+ garis meremehkan","− garis melebih-lebihkan"))</f>
        <v/>
      </c>
    </row>
    <row r="14">
      <c r="A14" s="8" t="n">
        <v>10</v>
      </c>
      <c r="B14" s="15">
        <f>'1_DATA'!B15</f>
        <v/>
      </c>
      <c r="C14" s="15">
        <f>'1_DATA'!C15</f>
        <v/>
      </c>
      <c r="D14" s="26">
        <f>'3_SLOPE_INTERCEPT'!$C$19+'3_SLOPE_INTERCEPT'!$C$14*B14</f>
        <v/>
      </c>
      <c r="E14" s="26">
        <f>C14-D14</f>
        <v/>
      </c>
      <c r="F14" s="26">
        <f>E14^2</f>
        <v/>
      </c>
      <c r="G14" s="27">
        <f>IF(ABS(E14)&lt;1,"∓ kecil",IF(E14&gt;0,"+ garis meremehkan","− garis melebih-lebihkan"))</f>
        <v/>
      </c>
    </row>
    <row r="15">
      <c r="A15" s="28" t="inlineStr">
        <is>
          <t>Σ</t>
        </is>
      </c>
      <c r="D15" s="29">
        <f>SUM(D5:D14)</f>
        <v/>
      </c>
      <c r="E15" s="29">
        <f>SUM(E5:E14)</f>
        <v/>
      </c>
      <c r="F15" s="29">
        <f>SUM(F5:F14)</f>
        <v/>
      </c>
      <c r="G15" s="17" t="inlineStr">
        <is>
          <t>Σe harus ≈ 0; Σe² = SSE</t>
        </is>
      </c>
    </row>
    <row r="17" ht="20" customHeight="1">
      <c r="A17" s="3" t="inlineStr">
        <is>
          <t>ANALISIS RESIDUAL</t>
        </is>
      </c>
    </row>
    <row r="18">
      <c r="B18" s="12" t="inlineStr">
        <is>
          <t>SSE = Σe² (error yang tersisa)</t>
        </is>
      </c>
      <c r="D18" s="30">
        <f>$F$15</f>
        <v/>
      </c>
    </row>
    <row r="19">
      <c r="B19" s="21" t="inlineStr">
        <is>
          <t>Rata-rata |e| (mean abs error)</t>
        </is>
      </c>
      <c r="D19" s="20">
        <f>SUMPRODUCT(ABS(E5:E14))/10</f>
        <v/>
      </c>
      <c r="G19" s="24" t="inlineStr">
        <is>
          <t xml:space="preserve"> Rata-rata jarak absolut titik ke garis.</t>
        </is>
      </c>
    </row>
    <row r="20">
      <c r="B20" s="21" t="inlineStr">
        <is>
          <t>e terbesar (max |residual|)</t>
        </is>
      </c>
      <c r="D20" s="20">
        <f>MAX(ABS(E5:E14))</f>
        <v/>
      </c>
    </row>
    <row r="22">
      <c r="B22" s="2" t="inlineStr">
        <is>
          <t>Sebaran acak di sekitar nol, tanpa pola melengkung/terowongan. Pola sistematis = model kurang cocok (mungkin hubungannya melengkung, bukan garis lurus).</t>
        </is>
      </c>
    </row>
  </sheetData>
  <mergeCells count="4">
    <mergeCell ref="B22:G22"/>
    <mergeCell ref="A2:G2"/>
    <mergeCell ref="A1:G1"/>
    <mergeCell ref="A17:G1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2" customWidth="1" min="2" max="2"/>
    <col width="16" customWidth="1" min="3" max="3"/>
    <col width="16" customWidth="1" min="4" max="4"/>
    <col width="36" customWidth="1" min="5" max="5"/>
  </cols>
  <sheetData>
    <row r="1" ht="28" customHeight="1">
      <c r="A1" s="1" t="inlineStr">
        <is>
          <t>VERIFIKASI — Manual vs Fungsi Bawaan Excel</t>
        </is>
      </c>
    </row>
    <row r="2" ht="30" customHeight="1">
      <c r="A2" s="2" t="inlineStr">
        <is>
          <t>Bandingkan hasil hitung-tangan dengan SLOPE, INTERCEPT, RSQ, LINEST. Harus identik.</t>
        </is>
      </c>
    </row>
    <row r="4">
      <c r="A4" s="7" t="inlineStr"/>
      <c r="B4" s="7" t="inlineStr">
        <is>
          <t>Parameter</t>
        </is>
      </c>
      <c r="C4" s="7" t="inlineStr">
        <is>
          <t>Manual (sheet 2-5)</t>
        </is>
      </c>
      <c r="D4" s="7" t="inlineStr">
        <is>
          <t>Excel bawaan</t>
        </is>
      </c>
      <c r="E4" s="7" t="inlineStr">
        <is>
          <t>Selisih</t>
        </is>
      </c>
    </row>
    <row r="5">
      <c r="B5" s="31" t="inlineStr">
        <is>
          <t>Slope b₁</t>
        </is>
      </c>
      <c r="C5" s="32">
        <f>'3_SLOPE_INTERCEPT'!$C$14</f>
        <v/>
      </c>
      <c r="D5" s="33">
        <f>SLOPE('1_DATA'!$C$6:$C$15,'1_DATA'!$B$6:$B$15)</f>
        <v/>
      </c>
      <c r="E5" s="34">
        <f>ABS(C5-D5)</f>
        <v/>
      </c>
    </row>
    <row r="6">
      <c r="B6" s="31" t="inlineStr">
        <is>
          <t>Intercept b₀</t>
        </is>
      </c>
      <c r="C6" s="32">
        <f>'3_SLOPE_INTERCEPT'!$C$19</f>
        <v/>
      </c>
      <c r="D6" s="33">
        <f>INTERCEPT('1_DATA'!$C$6:$C$15,'1_DATA'!$B$6:$B$15)</f>
        <v/>
      </c>
      <c r="E6" s="34">
        <f>ABS(C6-D6)</f>
        <v/>
      </c>
    </row>
    <row r="7">
      <c r="B7" s="31" t="inlineStr">
        <is>
          <t>Koef. korelasi r</t>
        </is>
      </c>
      <c r="C7" s="32">
        <f>'4_KORELASI_R2'!$C$8</f>
        <v/>
      </c>
      <c r="D7" s="33">
        <f>CORREL('1_DATA'!$B$6:$B$15,'1_DATA'!$C$6:$C$15)</f>
        <v/>
      </c>
      <c r="E7" s="34">
        <f>ABS(C7-D7)</f>
        <v/>
      </c>
    </row>
    <row r="8">
      <c r="B8" s="31" t="inlineStr">
        <is>
          <t>R² (determinasi)</t>
        </is>
      </c>
      <c r="C8" s="32">
        <f>'4_KORELASI_R2'!$C$11</f>
        <v/>
      </c>
      <c r="D8" s="33">
        <f>RSQ('1_DATA'!$C$6:$C$15,'1_DATA'!$B$6:$B$15)</f>
        <v/>
      </c>
      <c r="E8" s="34">
        <f>ABS(C8-D8)</f>
        <v/>
      </c>
    </row>
    <row r="9">
      <c r="B9" s="31" t="inlineStr">
        <is>
          <t>SSE (Σe²)</t>
        </is>
      </c>
      <c r="C9" s="32">
        <f>'5_PREDIKSI_RESIDUAL'!$F$15</f>
        <v/>
      </c>
      <c r="D9" s="33">
        <f>SUMXMY2('1_DATA'!$C$6:$C$15,'5_PREDIKSI_RESIDUAL'!D5:D14)</f>
        <v/>
      </c>
      <c r="E9" s="34">
        <f>ABS(C9-D9)</f>
        <v/>
      </c>
    </row>
    <row r="11" ht="20" customHeight="1">
      <c r="A11" s="3" t="inlineStr">
        <is>
          <t>FUNGSI LINEST — array {b₁, b₀}</t>
        </is>
      </c>
    </row>
    <row r="12">
      <c r="B12" s="12">
        <f>LINEST(y,x)  → array 2-sel</f>
        <v/>
      </c>
      <c r="C12" s="35">
        <f>INDEX(LINEST('1_DATA'!$C$6:$C$15,'1_DATA'!$B$6:$B$15),1)</f>
        <v/>
      </c>
      <c r="D12" s="17" t="inlineStr">
        <is>
          <t>b₁ via LINEST (INDEX baris 1)</t>
        </is>
      </c>
    </row>
    <row r="13">
      <c r="B13" s="12" t="inlineStr">
        <is>
          <t>b₀ via LINEST (INDEX baris 2)</t>
        </is>
      </c>
      <c r="C13" s="35">
        <f>INDEX(LINEST('1_DATA'!$C$6:$C$15,'1_DATA'!$B$6:$B$15),2)</f>
        <v/>
      </c>
    </row>
    <row r="15" ht="20" customHeight="1">
      <c r="A15" s="3" t="inlineStr">
        <is>
          <t>FORECAST.LINEAR — prediksi untuk x baru</t>
        </is>
      </c>
    </row>
    <row r="16">
      <c r="B16" s="12" t="inlineStr">
        <is>
          <t>x baru (Rp ribu)</t>
        </is>
      </c>
      <c r="C16" s="36" t="n">
        <v>175</v>
      </c>
    </row>
    <row r="17">
      <c r="B17" s="21" t="inlineStr">
        <is>
          <t>ŷ manual = b₀ + b₁·x</t>
        </is>
      </c>
      <c r="C17" s="30">
        <f>'3_SLOPE_INTERCEPT'!$C$19+'3_SLOPE_INTERCEPT'!$C$14*$C$16</f>
        <v/>
      </c>
    </row>
    <row r="18">
      <c r="B18" s="21" t="inlineStr">
        <is>
          <t>ŷ FORECAST.LINEAR</t>
        </is>
      </c>
      <c r="C18" s="20">
        <f>FORECAST.LINEAR($C$16,'1_DATA'!$C$6:$C$15,'1_DATA'!$B$6:$B$15)</f>
        <v/>
      </c>
    </row>
    <row r="19">
      <c r="B19" s="17" t="inlineStr">
        <is>
          <t>Selisih</t>
        </is>
      </c>
      <c r="C19" s="37">
        <f>ABS(C17-C18)</f>
        <v/>
      </c>
    </row>
  </sheetData>
  <mergeCells count="4">
    <mergeCell ref="A2:E2"/>
    <mergeCell ref="A11:E11"/>
    <mergeCell ref="A15:E15"/>
    <mergeCell ref="A1:E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4" customWidth="1" min="4" max="4"/>
    <col width="30" customWidth="1" min="5" max="5"/>
  </cols>
  <sheetData>
    <row r="1" ht="28" customHeight="1">
      <c r="A1" s="1" t="inlineStr">
        <is>
          <t>DIAGRAM PENCAR + GARIS TREND</t>
        </is>
      </c>
    </row>
    <row r="2" ht="30" customHeight="1">
      <c r="A2" s="2" t="inlineStr">
        <is>
          <t>Plot x (belanja iklan) vs y (penjualan). Trendline linier menampilkan persamaan ŷ = b₀ + b₁x dan R².</t>
        </is>
      </c>
    </row>
    <row r="4">
      <c r="A4" s="7" t="inlineStr">
        <is>
          <t>Belanja Iklan x</t>
        </is>
      </c>
      <c r="B4" s="7" t="inlineStr">
        <is>
          <t>Penjualan y</t>
        </is>
      </c>
    </row>
    <row r="5">
      <c r="A5" s="15">
        <f>'1_DATA'!B6</f>
        <v/>
      </c>
      <c r="B5" s="15">
        <f>'1_DATA'!C6</f>
        <v/>
      </c>
    </row>
    <row r="6">
      <c r="A6" s="15">
        <f>'1_DATA'!B7</f>
        <v/>
      </c>
      <c r="B6" s="15">
        <f>'1_DATA'!C7</f>
        <v/>
      </c>
    </row>
    <row r="7">
      <c r="A7" s="15">
        <f>'1_DATA'!B8</f>
        <v/>
      </c>
      <c r="B7" s="15">
        <f>'1_DATA'!C8</f>
        <v/>
      </c>
    </row>
    <row r="8">
      <c r="A8" s="15">
        <f>'1_DATA'!B9</f>
        <v/>
      </c>
      <c r="B8" s="15">
        <f>'1_DATA'!C9</f>
        <v/>
      </c>
    </row>
    <row r="9">
      <c r="A9" s="15">
        <f>'1_DATA'!B10</f>
        <v/>
      </c>
      <c r="B9" s="15">
        <f>'1_DATA'!C10</f>
        <v/>
      </c>
    </row>
    <row r="10">
      <c r="A10" s="15">
        <f>'1_DATA'!B11</f>
        <v/>
      </c>
      <c r="B10" s="15">
        <f>'1_DATA'!C11</f>
        <v/>
      </c>
    </row>
    <row r="11">
      <c r="A11" s="15">
        <f>'1_DATA'!B12</f>
        <v/>
      </c>
      <c r="B11" s="15">
        <f>'1_DATA'!C12</f>
        <v/>
      </c>
    </row>
    <row r="12">
      <c r="A12" s="15">
        <f>'1_DATA'!B13</f>
        <v/>
      </c>
      <c r="B12" s="15">
        <f>'1_DATA'!C13</f>
        <v/>
      </c>
    </row>
    <row r="13">
      <c r="A13" s="15">
        <f>'1_DATA'!B14</f>
        <v/>
      </c>
      <c r="B13" s="15">
        <f>'1_DATA'!C14</f>
        <v/>
      </c>
    </row>
    <row r="14">
      <c r="A14" s="15">
        <f>'1_DATA'!B15</f>
        <v/>
      </c>
      <c r="B14" s="15">
        <f>'1_DATA'!C15</f>
        <v/>
      </c>
    </row>
    <row r="17">
      <c r="A17" s="38" t="inlineStr">
        <is>
          <t>RINGKASAN MODEL</t>
        </is>
      </c>
    </row>
    <row r="18">
      <c r="A18" s="12" t="inlineStr">
        <is>
          <t>Persamaan:</t>
        </is>
      </c>
      <c r="B18" s="39">
        <f>"ŷ = "&amp;TEXT('3_SLOPE_INTERCEPT'!$C$19,"0.00")&amp;" + "&amp;TEXT('3_SLOPE_INTERCEPT'!$C$14,"0.0000")&amp;" x"</f>
        <v/>
      </c>
    </row>
    <row r="19">
      <c r="A19" s="12" t="inlineStr">
        <is>
          <t>Slope b₁:</t>
        </is>
      </c>
      <c r="B19" s="40">
        <f>'3_SLOPE_INTERCEPT'!$C$14</f>
        <v/>
      </c>
    </row>
    <row r="20">
      <c r="A20" s="12" t="inlineStr">
        <is>
          <t>Intercept b₀:</t>
        </is>
      </c>
      <c r="B20" s="40">
        <f>'3_SLOPE_INTERCEPT'!$C$19</f>
        <v/>
      </c>
    </row>
    <row r="21">
      <c r="A21" s="12" t="inlineStr">
        <is>
          <t>R²:</t>
        </is>
      </c>
      <c r="B21" s="40">
        <f>'4_KORELASI_R2'!$C$11</f>
        <v/>
      </c>
    </row>
    <row r="22">
      <c r="A22" s="12" t="inlineStr">
        <is>
          <t>r (korelasi):</t>
        </is>
      </c>
      <c r="B22" s="40">
        <f>'4_KORELASI_R2'!$C$8</f>
        <v/>
      </c>
    </row>
  </sheetData>
  <mergeCells count="2">
    <mergeCell ref="A2:E2"/>
    <mergeCell ref="A1:E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</dc:creator>
  <dc:title xmlns:dc="http://purl.org/dc/elements/1.1/">Regresi Linier Sederhana — Template stdsquare</dc:title>
  <dc:description xmlns:dc="http://purl.org/dc/elements/1.1/">Workbook pendamping materi regresi linier sederhana. Kasus UMKM.</dc:description>
  <dcterms:created xmlns:dcterms="http://purl.org/dc/terms/" xmlns:xsi="http://www.w3.org/2001/XMLSchema-instance" xsi:type="dcterms:W3CDTF">2026-07-18T08:37:44Z</dcterms:created>
  <dcterms:modified xmlns:dcterms="http://purl.org/dc/terms/" xmlns:xsi="http://www.w3.org/2001/XMLSchema-instance" xsi:type="dcterms:W3CDTF">2026-07-18T08:37:44Z</dcterms:modified>
</cp:coreProperties>
</file>