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Profile — Proyek A vs Proyek B</a:t>
            </a:r>
          </a:p>
        </rich>
      </tx>
    </title>
    <plotArea>
      <lineChart>
        <grouping val="standard"/>
        <ser>
          <idx val="0"/>
          <order val="0"/>
          <tx>
            <strRef>
              <f>'Kalkulasi'!C24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'Kalkulasi'!$B$25:$B$40</f>
            </numRef>
          </cat>
          <val>
            <numRef>
              <f>'Kalkulasi'!$C$25:$C$40</f>
            </numRef>
          </val>
        </ser>
        <ser>
          <idx val="1"/>
          <order val="1"/>
          <tx>
            <strRef>
              <f>'Kalkulasi'!D24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'Kalkulasi'!$B$25:$B$40</f>
            </numRef>
          </cat>
          <val>
            <numRef>
              <f>'Kalkulasi'!$D$25:$D$40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Tingkat diskonto 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NPV (Rp juta)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24</row>
      <rowOff>0</rowOff>
    </from>
    <ext cx="68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NPV PROFILE &amp; CROSSOVER RATE — DUA PROYEK UMKM</t>
        </is>
      </c>
    </row>
    <row r="3">
      <c r="B3" s="2" t="inlineStr">
        <is>
          <t>Kedai Kopi (arus rata) vs Ekspansi Toko Retail (arus menumpuk) + IRR ganda tambang pasir</t>
        </is>
      </c>
    </row>
    <row r="5">
      <c r="B5" s="3" t="inlineStr">
        <is>
          <t>SUMBER DECK PERUJUK</t>
        </is>
      </c>
      <c r="C5" s="4" t="inlineStr">
        <is>
          <t>pertemuan-14.md (excel_file: npv-profile-crossover.xlsx); angka kasus = widget npv-profile-crossover (Rp juta)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INPUT</t>
        </is>
      </c>
      <c r="C8" s="4" t="inlineStr">
        <is>
          <t>Tingkat diskonto r = 12%; CF A = [−100, 45, 45, 45, 45]; CF B = [−100, 10, 20, 60, 110] (Rp juta).</t>
        </is>
      </c>
    </row>
    <row r="9">
      <c r="B9" s="5" t="inlineStr">
        <is>
          <t>2. NPV</t>
        </is>
      </c>
      <c r="C9" s="4" t="inlineStr">
        <is>
          <t>Diskonto eksplisit per tahun + IRR via =IRR(); NPV@12%: A ≈ 36,6 vs B ≈ 37,5.</t>
        </is>
      </c>
    </row>
    <row r="10">
      <c r="B10" s="5" t="inlineStr">
        <is>
          <t>3. NPV profile</t>
        </is>
      </c>
      <c r="C10" s="4" t="inlineStr">
        <is>
          <t>Grid r = 0%..30%: NPV A &amp; B + pilihan proyek lebih baik (IF).</t>
        </is>
      </c>
    </row>
    <row r="11">
      <c r="B11" s="5" t="inlineStr">
        <is>
          <t>4. Crossover</t>
        </is>
      </c>
      <c r="C11" s="4" t="inlineStr">
        <is>
          <t>Interpolasi pada selisih NPV → r* ≈ 12,8%: di bawahnya B unggul, di atasnya A unggul.</t>
        </is>
      </c>
    </row>
    <row r="12">
      <c r="B12" s="5" t="inlineStr">
        <is>
          <t>5. IRR ganda</t>
        </is>
      </c>
      <c r="C12" s="4" t="inlineStr">
        <is>
          <t>Tambang Pasir [−65, 162, −100] → dua IRR (≈ 12,6% dan 36,6%) — jebakan IRR.</t>
        </is>
      </c>
    </row>
    <row r="14">
      <c r="B14" s="3" t="inlineStr">
        <is>
          <t>ANGKA KUNCI (SESUAI DECK)</t>
        </is>
      </c>
      <c r="C14" s="4" t="inlineStr">
        <is>
          <t>Angka contoh identik dengan latihan/HDN di deck.</t>
        </is>
      </c>
    </row>
    <row r="15">
      <c r="B15" s="6" t="inlineStr">
        <is>
          <t>•</t>
        </is>
      </c>
      <c r="C15" s="7" t="inlineStr">
        <is>
          <t>IRR A ≈ 28,5% (annuity) vs IRR B ≈ 23,6% — IRR tunggal menyesatkan; lihat crossover.</t>
        </is>
      </c>
    </row>
    <row r="16">
      <c r="B16" s="6" t="inlineStr">
        <is>
          <t>•</t>
        </is>
      </c>
      <c r="C16" s="7" t="inlineStr">
        <is>
          <t>Crossover r* ≈ 12,8%: r &lt; r* pilih B (arus belakang besar); r &gt; r* pilih A.</t>
        </is>
      </c>
    </row>
    <row r="17">
      <c r="B17" s="6" t="inlineStr">
        <is>
          <t>•</t>
        </is>
      </c>
      <c r="C17" s="7" t="inlineStr">
        <is>
          <t>Proyek non-konvensional (tambang pasir) punya 2 IRR — pakai NPV (deck P14: integrasi treasury).</t>
        </is>
      </c>
    </row>
    <row r="19">
      <c r="B19" s="3" t="inlineStr">
        <is>
          <t>LEGENDA WARNA</t>
        </is>
      </c>
      <c r="C19" s="4" t="inlineStr">
        <is>
          <t>Input manual — ubah sesuai kasus Anda.</t>
        </is>
      </c>
    </row>
    <row r="20">
      <c r="B20" s="8" t="inlineStr">
        <is>
          <t>Input (kuning muda)</t>
        </is>
      </c>
      <c r="C20" s="4" t="inlineStr">
        <is>
          <t>Sel input: teks biru tua, latar kuning muda.</t>
        </is>
      </c>
    </row>
    <row r="21">
      <c r="B21" s="4" t="inlineStr">
        <is>
          <t>Formula hidup</t>
        </is>
      </c>
      <c r="C21" s="4" t="inlineStr">
        <is>
          <t>Sel hitam = rumus Excel aktif (jangan diketik ulang).</t>
        </is>
      </c>
    </row>
    <row r="22">
      <c r="B22" s="9" t="inlineStr">
        <is>
          <t>Output (hijau, berborder)</t>
        </is>
      </c>
      <c r="C22" s="4" t="inlineStr">
        <is>
          <t>Hasil kunci per blok perhitungan.</t>
        </is>
      </c>
    </row>
    <row r="24">
      <c r="B24" s="10" t="inlineStr">
        <is>
          <t>Konteks deck P14: pemilihan investasi/strategi PT XYZ memakai profil NPV vs discount rate.</t>
        </is>
      </c>
    </row>
    <row r="25">
      <c r="B25" s="10" t="inlineStr">
        <is>
          <t>Semua nilai dalam Rp juta, tahun 0..4.</t>
        </is>
      </c>
    </row>
  </sheetData>
  <mergeCells count="4">
    <mergeCell ref="B25:C25"/>
    <mergeCell ref="B3:C3"/>
    <mergeCell ref="B24:C2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5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NPV, IRR, DAN CROSSOVER RATE</t>
        </is>
      </c>
    </row>
    <row r="5">
      <c r="B5" s="2" t="inlineStr">
        <is>
          <t>NPV = Σ CF_t/(1+r)^t. Data kasus widget /tools/npv-profile-crossover (Rp juta).</t>
        </is>
      </c>
    </row>
    <row r="7" ht="20" customHeight="1">
      <c r="B7" s="3" t="inlineStr">
        <is>
          <t>INPUT</t>
        </is>
      </c>
    </row>
    <row r="8">
      <c r="B8" s="4" t="inlineStr">
        <is>
          <t>Tingkat diskonto (r)</t>
        </is>
      </c>
      <c r="C8" s="12" t="n">
        <v>0.12</v>
      </c>
      <c r="D8" s="13" t="inlineStr">
        <is>
          <t>12% p.a. — default widget</t>
        </is>
      </c>
    </row>
    <row r="10" ht="20" customHeight="1">
      <c r="B10" s="3" t="inlineStr">
        <is>
          <t>BLOK A — ARUS KAS &amp; NPV DI r = 12%</t>
        </is>
      </c>
    </row>
    <row r="11" ht="22" customHeight="1">
      <c r="B11" s="3" t="inlineStr">
        <is>
          <t>t (thn)</t>
        </is>
      </c>
      <c r="C11" s="3" t="inlineStr">
        <is>
          <t>CF A: Kedai Kopi</t>
        </is>
      </c>
      <c r="D11" s="3" t="inlineStr">
        <is>
          <t>CF B: Ekspansi Retail</t>
        </is>
      </c>
      <c r="E11" s="3" t="inlineStr">
        <is>
          <t>Faktor diskonto</t>
        </is>
      </c>
      <c r="F11" s="3" t="inlineStr">
        <is>
          <t>PV A</t>
        </is>
      </c>
      <c r="G11" s="3" t="inlineStr">
        <is>
          <t>PV B</t>
        </is>
      </c>
    </row>
    <row r="12">
      <c r="B12" s="14" t="n">
        <v>0</v>
      </c>
      <c r="C12" s="15" t="n">
        <v>-100</v>
      </c>
      <c r="D12" s="15" t="n">
        <v>-100</v>
      </c>
      <c r="E12" s="16">
        <f>1/(1+C8)^B12</f>
        <v/>
      </c>
      <c r="F12" s="17">
        <f>C12*E12</f>
        <v/>
      </c>
      <c r="G12" s="17">
        <f>D12*E12</f>
        <v/>
      </c>
    </row>
    <row r="13">
      <c r="B13" s="14" t="n">
        <v>1</v>
      </c>
      <c r="C13" s="15" t="n">
        <v>45</v>
      </c>
      <c r="D13" s="15" t="n">
        <v>10</v>
      </c>
      <c r="E13" s="16">
        <f>1/(1+C8)^B13</f>
        <v/>
      </c>
      <c r="F13" s="17">
        <f>C13*E13</f>
        <v/>
      </c>
      <c r="G13" s="17">
        <f>D13*E13</f>
        <v/>
      </c>
    </row>
    <row r="14">
      <c r="B14" s="14" t="n">
        <v>2</v>
      </c>
      <c r="C14" s="15" t="n">
        <v>45</v>
      </c>
      <c r="D14" s="15" t="n">
        <v>20</v>
      </c>
      <c r="E14" s="16">
        <f>1/(1+C8)^B14</f>
        <v/>
      </c>
      <c r="F14" s="17">
        <f>C14*E14</f>
        <v/>
      </c>
      <c r="G14" s="17">
        <f>D14*E14</f>
        <v/>
      </c>
    </row>
    <row r="15">
      <c r="B15" s="14" t="n">
        <v>3</v>
      </c>
      <c r="C15" s="15" t="n">
        <v>45</v>
      </c>
      <c r="D15" s="15" t="n">
        <v>60</v>
      </c>
      <c r="E15" s="16">
        <f>1/(1+C8)^B15</f>
        <v/>
      </c>
      <c r="F15" s="17">
        <f>C15*E15</f>
        <v/>
      </c>
      <c r="G15" s="17">
        <f>D15*E15</f>
        <v/>
      </c>
    </row>
    <row r="16">
      <c r="B16" s="14" t="n">
        <v>4</v>
      </c>
      <c r="C16" s="15" t="n">
        <v>45</v>
      </c>
      <c r="D16" s="15" t="n">
        <v>110</v>
      </c>
      <c r="E16" s="16">
        <f>1/(1+C8)^B16</f>
        <v/>
      </c>
      <c r="F16" s="17">
        <f>C16*E16</f>
        <v/>
      </c>
      <c r="G16" s="17">
        <f>D16*E16</f>
        <v/>
      </c>
    </row>
    <row r="17">
      <c r="B17" s="4" t="inlineStr">
        <is>
          <t>NPV A = Σ PV A</t>
        </is>
      </c>
      <c r="C17" s="18">
        <f>SUM(F12:F16)</f>
        <v/>
      </c>
      <c r="D17" s="13" t="inlineStr">
        <is>
          <t>≈ 36,6 jt</t>
        </is>
      </c>
    </row>
    <row r="18">
      <c r="B18" s="4" t="inlineStr">
        <is>
          <t>NPV B = Σ PV B</t>
        </is>
      </c>
      <c r="C18" s="18">
        <f>SUM(G12:G16)</f>
        <v/>
      </c>
      <c r="D18" s="13" t="inlineStr">
        <is>
          <t>≈ 37,5 jt — sedikit unggul di 12%</t>
        </is>
      </c>
    </row>
    <row r="19">
      <c r="B19" s="4" t="inlineStr">
        <is>
          <t>IRR A (=IRR)</t>
        </is>
      </c>
      <c r="C19" s="19">
        <f>IRR(C12:C16)</f>
        <v/>
      </c>
      <c r="D19" s="13" t="inlineStr">
        <is>
          <t>≈ 28,5% — annuity</t>
        </is>
      </c>
    </row>
    <row r="20">
      <c r="B20" s="4" t="inlineStr">
        <is>
          <t>IRR B (=IRR)</t>
        </is>
      </c>
      <c r="C20" s="19">
        <f>IRR(D12:D16)</f>
        <v/>
      </c>
      <c r="D20" s="13" t="inlineStr">
        <is>
          <t>≈ 23,6%</t>
        </is>
      </c>
    </row>
    <row r="21">
      <c r="B21" s="4" t="inlineStr">
        <is>
          <t>Pilihan di r saat ini</t>
        </is>
      </c>
      <c r="C21" s="20">
        <f>IF(C17&gt;C18,"PROYEK A","PROYEK B")</f>
        <v/>
      </c>
      <c r="D21" s="13" t="inlineStr">
        <is>
          <t>basis NPV</t>
        </is>
      </c>
    </row>
    <row r="23" ht="20" customHeight="1">
      <c r="B23" s="3" t="inlineStr">
        <is>
          <t>BLOK B — NPV PROFILE (GRID r = 0%..30%)</t>
        </is>
      </c>
    </row>
    <row r="24" ht="22" customHeight="1">
      <c r="B24" s="3" t="inlineStr">
        <is>
          <t>r</t>
        </is>
      </c>
      <c r="C24" s="3" t="inlineStr">
        <is>
          <t>NPV A</t>
        </is>
      </c>
      <c r="D24" s="3" t="inlineStr">
        <is>
          <t>NPV B</t>
        </is>
      </c>
      <c r="E24" s="3" t="inlineStr">
        <is>
          <t>Selisih A−B</t>
        </is>
      </c>
      <c r="F24" s="3" t="inlineStr">
        <is>
          <t>Lebih baik</t>
        </is>
      </c>
    </row>
    <row r="25">
      <c r="B25" s="12" t="n">
        <v>0</v>
      </c>
      <c r="C25" s="17">
        <f>SUMPRODUCT($C$12:$C$16/(1+B25)^$B$12:$B$16)</f>
        <v/>
      </c>
      <c r="D25" s="17">
        <f>SUMPRODUCT($D$12:$D$16/(1+B25)^$B$12:$B$16)</f>
        <v/>
      </c>
      <c r="E25" s="17">
        <f>C25-D25</f>
        <v/>
      </c>
      <c r="F25" s="21">
        <f>IF(E25&gt;0,"A","B")</f>
        <v/>
      </c>
    </row>
    <row r="26">
      <c r="B26" s="12" t="n">
        <v>0.02</v>
      </c>
      <c r="C26" s="17">
        <f>SUMPRODUCT($C$12:$C$16/(1+B26)^$B$12:$B$16)</f>
        <v/>
      </c>
      <c r="D26" s="17">
        <f>SUMPRODUCT($D$12:$D$16/(1+B26)^$B$12:$B$16)</f>
        <v/>
      </c>
      <c r="E26" s="17">
        <f>C26-D26</f>
        <v/>
      </c>
      <c r="F26" s="21">
        <f>IF(E26&gt;0,"A","B")</f>
        <v/>
      </c>
    </row>
    <row r="27">
      <c r="B27" s="12" t="n">
        <v>0.04</v>
      </c>
      <c r="C27" s="17">
        <f>SUMPRODUCT($C$12:$C$16/(1+B27)^$B$12:$B$16)</f>
        <v/>
      </c>
      <c r="D27" s="17">
        <f>SUMPRODUCT($D$12:$D$16/(1+B27)^$B$12:$B$16)</f>
        <v/>
      </c>
      <c r="E27" s="17">
        <f>C27-D27</f>
        <v/>
      </c>
      <c r="F27" s="21">
        <f>IF(E27&gt;0,"A","B")</f>
        <v/>
      </c>
    </row>
    <row r="28">
      <c r="B28" s="12" t="n">
        <v>0.06</v>
      </c>
      <c r="C28" s="17">
        <f>SUMPRODUCT($C$12:$C$16/(1+B28)^$B$12:$B$16)</f>
        <v/>
      </c>
      <c r="D28" s="17">
        <f>SUMPRODUCT($D$12:$D$16/(1+B28)^$B$12:$B$16)</f>
        <v/>
      </c>
      <c r="E28" s="17">
        <f>C28-D28</f>
        <v/>
      </c>
      <c r="F28" s="21">
        <f>IF(E28&gt;0,"A","B")</f>
        <v/>
      </c>
    </row>
    <row r="29">
      <c r="B29" s="12" t="n">
        <v>0.08</v>
      </c>
      <c r="C29" s="17">
        <f>SUMPRODUCT($C$12:$C$16/(1+B29)^$B$12:$B$16)</f>
        <v/>
      </c>
      <c r="D29" s="17">
        <f>SUMPRODUCT($D$12:$D$16/(1+B29)^$B$12:$B$16)</f>
        <v/>
      </c>
      <c r="E29" s="17">
        <f>C29-D29</f>
        <v/>
      </c>
      <c r="F29" s="21">
        <f>IF(E29&gt;0,"A","B")</f>
        <v/>
      </c>
    </row>
    <row r="30">
      <c r="B30" s="12" t="n">
        <v>0.1</v>
      </c>
      <c r="C30" s="17">
        <f>SUMPRODUCT($C$12:$C$16/(1+B30)^$B$12:$B$16)</f>
        <v/>
      </c>
      <c r="D30" s="17">
        <f>SUMPRODUCT($D$12:$D$16/(1+B30)^$B$12:$B$16)</f>
        <v/>
      </c>
      <c r="E30" s="17">
        <f>C30-D30</f>
        <v/>
      </c>
      <c r="F30" s="21">
        <f>IF(E30&gt;0,"A","B")</f>
        <v/>
      </c>
    </row>
    <row r="31">
      <c r="B31" s="12" t="n">
        <v>0.12</v>
      </c>
      <c r="C31" s="17">
        <f>SUMPRODUCT($C$12:$C$16/(1+B31)^$B$12:$B$16)</f>
        <v/>
      </c>
      <c r="D31" s="17">
        <f>SUMPRODUCT($D$12:$D$16/(1+B31)^$B$12:$B$16)</f>
        <v/>
      </c>
      <c r="E31" s="17">
        <f>C31-D31</f>
        <v/>
      </c>
      <c r="F31" s="21">
        <f>IF(E31&gt;0,"A","B")</f>
        <v/>
      </c>
    </row>
    <row r="32">
      <c r="B32" s="12" t="n">
        <v>0.14</v>
      </c>
      <c r="C32" s="17">
        <f>SUMPRODUCT($C$12:$C$16/(1+B32)^$B$12:$B$16)</f>
        <v/>
      </c>
      <c r="D32" s="17">
        <f>SUMPRODUCT($D$12:$D$16/(1+B32)^$B$12:$B$16)</f>
        <v/>
      </c>
      <c r="E32" s="17">
        <f>C32-D32</f>
        <v/>
      </c>
      <c r="F32" s="21">
        <f>IF(E32&gt;0,"A","B")</f>
        <v/>
      </c>
    </row>
    <row r="33">
      <c r="B33" s="12" t="n">
        <v>0.16</v>
      </c>
      <c r="C33" s="17">
        <f>SUMPRODUCT($C$12:$C$16/(1+B33)^$B$12:$B$16)</f>
        <v/>
      </c>
      <c r="D33" s="17">
        <f>SUMPRODUCT($D$12:$D$16/(1+B33)^$B$12:$B$16)</f>
        <v/>
      </c>
      <c r="E33" s="17">
        <f>C33-D33</f>
        <v/>
      </c>
      <c r="F33" s="21">
        <f>IF(E33&gt;0,"A","B")</f>
        <v/>
      </c>
    </row>
    <row r="34">
      <c r="B34" s="12" t="n">
        <v>0.18</v>
      </c>
      <c r="C34" s="17">
        <f>SUMPRODUCT($C$12:$C$16/(1+B34)^$B$12:$B$16)</f>
        <v/>
      </c>
      <c r="D34" s="17">
        <f>SUMPRODUCT($D$12:$D$16/(1+B34)^$B$12:$B$16)</f>
        <v/>
      </c>
      <c r="E34" s="17">
        <f>C34-D34</f>
        <v/>
      </c>
      <c r="F34" s="21">
        <f>IF(E34&gt;0,"A","B")</f>
        <v/>
      </c>
    </row>
    <row r="35">
      <c r="B35" s="12" t="n">
        <v>0.2</v>
      </c>
      <c r="C35" s="17">
        <f>SUMPRODUCT($C$12:$C$16/(1+B35)^$B$12:$B$16)</f>
        <v/>
      </c>
      <c r="D35" s="17">
        <f>SUMPRODUCT($D$12:$D$16/(1+B35)^$B$12:$B$16)</f>
        <v/>
      </c>
      <c r="E35" s="17">
        <f>C35-D35</f>
        <v/>
      </c>
      <c r="F35" s="21">
        <f>IF(E35&gt;0,"A","B")</f>
        <v/>
      </c>
    </row>
    <row r="36">
      <c r="B36" s="12" t="n">
        <v>0.22</v>
      </c>
      <c r="C36" s="17">
        <f>SUMPRODUCT($C$12:$C$16/(1+B36)^$B$12:$B$16)</f>
        <v/>
      </c>
      <c r="D36" s="17">
        <f>SUMPRODUCT($D$12:$D$16/(1+B36)^$B$12:$B$16)</f>
        <v/>
      </c>
      <c r="E36" s="17">
        <f>C36-D36</f>
        <v/>
      </c>
      <c r="F36" s="21">
        <f>IF(E36&gt;0,"A","B")</f>
        <v/>
      </c>
    </row>
    <row r="37">
      <c r="B37" s="12" t="n">
        <v>0.24</v>
      </c>
      <c r="C37" s="17">
        <f>SUMPRODUCT($C$12:$C$16/(1+B37)^$B$12:$B$16)</f>
        <v/>
      </c>
      <c r="D37" s="17">
        <f>SUMPRODUCT($D$12:$D$16/(1+B37)^$B$12:$B$16)</f>
        <v/>
      </c>
      <c r="E37" s="17">
        <f>C37-D37</f>
        <v/>
      </c>
      <c r="F37" s="21">
        <f>IF(E37&gt;0,"A","B")</f>
        <v/>
      </c>
    </row>
    <row r="38">
      <c r="B38" s="12" t="n">
        <v>0.26</v>
      </c>
      <c r="C38" s="17">
        <f>SUMPRODUCT($C$12:$C$16/(1+B38)^$B$12:$B$16)</f>
        <v/>
      </c>
      <c r="D38" s="17">
        <f>SUMPRODUCT($D$12:$D$16/(1+B38)^$B$12:$B$16)</f>
        <v/>
      </c>
      <c r="E38" s="17">
        <f>C38-D38</f>
        <v/>
      </c>
      <c r="F38" s="21">
        <f>IF(E38&gt;0,"A","B")</f>
        <v/>
      </c>
    </row>
    <row r="39">
      <c r="B39" s="12" t="n">
        <v>0.28</v>
      </c>
      <c r="C39" s="17">
        <f>SUMPRODUCT($C$12:$C$16/(1+B39)^$B$12:$B$16)</f>
        <v/>
      </c>
      <c r="D39" s="17">
        <f>SUMPRODUCT($D$12:$D$16/(1+B39)^$B$12:$B$16)</f>
        <v/>
      </c>
      <c r="E39" s="17">
        <f>C39-D39</f>
        <v/>
      </c>
      <c r="F39" s="21">
        <f>IF(E39&gt;0,"A","B")</f>
        <v/>
      </c>
    </row>
    <row r="40">
      <c r="B40" s="12" t="n">
        <v>0.3</v>
      </c>
      <c r="C40" s="17">
        <f>SUMPRODUCT($C$12:$C$16/(1+B40)^$B$12:$B$16)</f>
        <v/>
      </c>
      <c r="D40" s="17">
        <f>SUMPRODUCT($D$12:$D$16/(1+B40)^$B$12:$B$16)</f>
        <v/>
      </c>
      <c r="E40" s="17">
        <f>C40-D40</f>
        <v/>
      </c>
      <c r="F40" s="21">
        <f>IF(E40&gt;0,"A","B")</f>
        <v/>
      </c>
    </row>
    <row r="42" ht="20" customHeight="1">
      <c r="B42" s="3" t="inlineStr">
        <is>
          <t>BLOK C — CROSSOVER RATE (INTERPOLASI)</t>
        </is>
      </c>
    </row>
    <row r="43">
      <c r="B43" s="4" t="inlineStr">
        <is>
          <t>Selisih A−B pada r = 12%</t>
        </is>
      </c>
      <c r="C43" s="22">
        <f>E31</f>
        <v/>
      </c>
      <c r="D43" s="13" t="inlineStr">
        <is>
          <t>≈ −0,9 (B lebih baik)</t>
        </is>
      </c>
    </row>
    <row r="44">
      <c r="B44" s="4" t="inlineStr">
        <is>
          <t>Selisih A−B pada r = 14%</t>
        </is>
      </c>
      <c r="C44" s="22">
        <f>E32</f>
        <v/>
      </c>
      <c r="D44" s="13" t="inlineStr">
        <is>
          <t>≈ +1,3 (A lebih baik)</t>
        </is>
      </c>
    </row>
    <row r="45">
      <c r="B45" s="4" t="inlineStr">
        <is>
          <t>CROSSOVER r* (interpolasi linier)</t>
        </is>
      </c>
      <c r="C45" s="19">
        <f>0.12+(-C43)/(C44-C43)*(0.14-0.12)</f>
        <v/>
      </c>
      <c r="D45" s="13" t="inlineStr">
        <is>
          <t>≈ 12,8% — r di bawah ini pilih B, di atasnya pilih A</t>
        </is>
      </c>
    </row>
    <row r="47" ht="20" customHeight="1">
      <c r="B47" s="3" t="inlineStr">
        <is>
          <t>BLOK D — IRR GANDA: TAMBANG PASIR (kasus widget)</t>
        </is>
      </c>
    </row>
    <row r="48" ht="22" customHeight="1">
      <c r="B48" s="3" t="inlineStr">
        <is>
          <t>t (thn)</t>
        </is>
      </c>
      <c r="C48" s="3" t="inlineStr">
        <is>
          <t>CF C: Tambang Pasir</t>
        </is>
      </c>
    </row>
    <row r="49">
      <c r="B49" s="14" t="n">
        <v>0</v>
      </c>
      <c r="C49" s="15" t="n">
        <v>-65</v>
      </c>
    </row>
    <row r="50">
      <c r="B50" s="14" t="n">
        <v>1</v>
      </c>
      <c r="C50" s="15" t="n">
        <v>162</v>
      </c>
    </row>
    <row r="51">
      <c r="B51" s="14" t="n">
        <v>2</v>
      </c>
      <c r="C51" s="15" t="n">
        <v>-100</v>
      </c>
    </row>
    <row r="52">
      <c r="B52" s="4" t="inlineStr">
        <is>
          <t>IRR ke-1 (guess 10%)</t>
        </is>
      </c>
      <c r="C52" s="19">
        <f>IRR(C49:C51,0.1)</f>
        <v/>
      </c>
      <c r="D52" s="13" t="inlineStr">
        <is>
          <t>≈ 12,6%</t>
        </is>
      </c>
    </row>
    <row r="53">
      <c r="B53" s="4" t="inlineStr">
        <is>
          <t>IRR ke-2 (guess 40%)</t>
        </is>
      </c>
      <c r="C53" s="19">
        <f>IRR(C49:C51,0.4)</f>
        <v/>
      </c>
      <c r="D53" s="13" t="inlineStr">
        <is>
          <t>≈ 36,6% — dua akar (arus non-konvensional)</t>
        </is>
      </c>
    </row>
    <row r="54">
      <c r="B54" s="4" t="inlineStr">
        <is>
          <t>NPV C di r saat ini</t>
        </is>
      </c>
      <c r="C54" s="22">
        <f>SUMPRODUCT($C$49:$C$51/(1+C8)^$B$49:$B$51)</f>
        <v/>
      </c>
      <c r="D54" s="13" t="inlineStr">
        <is>
          <t>dekat nol — menunjukkan akar ganda</t>
        </is>
      </c>
    </row>
    <row r="55">
      <c r="B55" s="10" t="inlineStr">
        <is>
          <t>Aturan keputusan: gunakan NPV bila IRR ganda / proyek mutually exclusive (crossover menentukan).</t>
        </is>
      </c>
    </row>
  </sheetData>
  <mergeCells count="20">
    <mergeCell ref="D18:G18"/>
    <mergeCell ref="B42:G42"/>
    <mergeCell ref="D8:G8"/>
    <mergeCell ref="B23:G23"/>
    <mergeCell ref="D54:G54"/>
    <mergeCell ref="B10:G10"/>
    <mergeCell ref="D20:G20"/>
    <mergeCell ref="D44:G44"/>
    <mergeCell ref="D19:G19"/>
    <mergeCell ref="B55:G55"/>
    <mergeCell ref="D45:G45"/>
    <mergeCell ref="B5:G5"/>
    <mergeCell ref="D52:G52"/>
    <mergeCell ref="D21:G21"/>
    <mergeCell ref="B4:G4"/>
    <mergeCell ref="B7:G7"/>
    <mergeCell ref="B47:G47"/>
    <mergeCell ref="D17:G17"/>
    <mergeCell ref="D53:G53"/>
    <mergeCell ref="D43:G4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