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843F8E7317A6321679627AC4F7C17BACA947931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2" l="1"/>
  <c r="D47" i="2"/>
  <c r="D48" i="2" s="1"/>
  <c r="D51" i="2" s="1"/>
  <c r="D46" i="2"/>
  <c r="D32" i="2"/>
  <c r="D31" i="2"/>
  <c r="D33" i="2" s="1"/>
  <c r="D30" i="2"/>
  <c r="D36" i="2" s="1"/>
  <c r="D16" i="2"/>
  <c r="D15" i="2"/>
  <c r="C12" i="2"/>
  <c r="D14" i="2" s="1"/>
  <c r="E11" i="2"/>
  <c r="E10" i="2"/>
  <c r="E9" i="2"/>
  <c r="E8" i="2"/>
  <c r="E7" i="2"/>
  <c r="E12" i="2" l="1"/>
  <c r="D19" i="2" s="1"/>
  <c r="D17" i="2"/>
  <c r="D39" i="2"/>
  <c r="D37" i="2"/>
  <c r="D35" i="2"/>
  <c r="D34" i="2"/>
  <c r="D18" i="2" l="1"/>
  <c r="D21" i="2"/>
</calcChain>
</file>

<file path=xl/sharedStrings.xml><?xml version="1.0" encoding="utf-8"?>
<sst xmlns="http://schemas.openxmlformats.org/spreadsheetml/2006/main" count="129" uniqueCount="127">
  <si>
    <t>TEMPLATE NPL &amp; RESTRUKTURISASI 5R</t>
  </si>
  <si>
    <t>Mata kuliah</t>
  </si>
  <si>
    <t>Manajemen Risiko Kredit (mm-manajemen-risiko-kredit)</t>
  </si>
  <si>
    <t>Deck perujuk</t>
  </si>
  <si>
    <t>Pertemuan 9 — Kredit Bermasalah &amp; Restrukturisasi</t>
  </si>
  <si>
    <t>Latihan deck</t>
  </si>
  <si>
    <t>Hitung dari Nol: NPL Ratio Bank PQR; Rescheduling vs Likuidasi (expected value); lima opsi restrukturisasi POJK 33/2018</t>
  </si>
  <si>
    <t>CONTOH DARI DECK (ANGKA SAMA)</t>
  </si>
  <si>
    <t>NPL Bank PQR</t>
  </si>
  <si>
    <t>Total kredit Rp 100 M — Kol 1: 80; Kol 2 (DPK): 12; Kol 3: 4; Kol 4: 3; Kol 5: 1 (Rp M). Threshold OJK ~5%.</t>
  </si>
  <si>
    <t>Rescheduling vs likuidasi</t>
  </si>
  <si>
    <t>PT STU, EAD Rp 10 M, tunggakan 4 bulan. Likuidasi: recovery 40%. Rescheduling: 60% pulih penuh; 40% default kedua dengan recovery 30%.</t>
  </si>
  <si>
    <t>HASIL KUNCI</t>
  </si>
  <si>
    <t>NPL ratio</t>
  </si>
  <si>
    <t>(4+3+1)/100 = 8,0% — di atas threshold OJK 5%</t>
  </si>
  <si>
    <t>PPAP wajib minimum</t>
  </si>
  <si>
    <t>SUMPRODUCT kolektibilitas x 1%/5%/15%/50%/100% = Rp 4,5 M</t>
  </si>
  <si>
    <t>EV likuidasi</t>
  </si>
  <si>
    <t>0,40 x 10 = Rp 4,00 M</t>
  </si>
  <si>
    <t>EV rescheduling</t>
  </si>
  <si>
    <t>0,60 x 10 + 0,40 x 3 = Rp 7,20 M (+80%); break-even peluang sukses ~14,3%</t>
  </si>
  <si>
    <t>RUMUS INTI</t>
  </si>
  <si>
    <t>NPL = (Kol 3 + Kol 4 + Kol 5) / total kredit</t>
  </si>
  <si>
    <t>5R POJK 33/2018</t>
  </si>
  <si>
    <t>Rescheduling, Reconditioning, Restructuring, Refinancing, Combination</t>
  </si>
  <si>
    <t>Expected value</t>
  </si>
  <si>
    <t>EV = p_sukses x recovery_sukses + (1-p) x recovery_gagal</t>
  </si>
  <si>
    <t>Risiko default kedua</t>
  </si>
  <si>
    <t>~30-50% restrukturisasi gagal lagi dalam 2 tahun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</si>
  <si>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</si>
  <si>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</si>
  <si>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</si>
  <si>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</si>
  <si>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</si>
  <si>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</si>
  <si>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</si>
  <si>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</si>
  <si>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</si>
  <si>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</si>
  <si>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NPL RATIO &amp; KEPUTUSAN RESTRUKTURISASI 5R (P9)</t>
  </si>
  <si>
    <t>Mirror 'Hitung dari Nol' P9: NPL 8%; EV rescheduling Rp 7,2 M vs likuidasi Rp 4,0 M.</t>
  </si>
  <si>
    <t>BLOK 1 — NPL RATIO BANK PQR (5 kolektibilitas, Rp M)</t>
  </si>
  <si>
    <t>Golongan</t>
  </si>
  <si>
    <t>Saldo (Rp M)</t>
  </si>
  <si>
    <t>PPAP wajib min</t>
  </si>
  <si>
    <t>PPAP (Rp M)</t>
  </si>
  <si>
    <t>1 Lancar</t>
  </si>
  <si>
    <t>2 DPK</t>
  </si>
  <si>
    <t>3 Kurang lancar</t>
  </si>
  <si>
    <t>4 Diragukan</t>
  </si>
  <si>
    <t>5 Macet</t>
  </si>
  <si>
    <t>TOTAL</t>
  </si>
  <si>
    <t>Total kredit (verifikasi)</t>
  </si>
  <si>
    <t>80+12+4+3+1 = Rp 100 M</t>
  </si>
  <si>
    <t>Performing = Kol 1 + Kol 2</t>
  </si>
  <si>
    <t>Rp 92 M (92%)</t>
  </si>
  <si>
    <t>NPL = Kol 3 + 4 + 5</t>
  </si>
  <si>
    <t>4+3+1 = Rp 8 M</t>
  </si>
  <si>
    <t>NPL ratio = NPL / total</t>
  </si>
  <si>
    <t>8/100 = 8,0%</t>
  </si>
  <si>
    <t>Status vs threshold OJK 5%</t>
  </si>
  <si>
    <t>&gt; 8-10% dapat memicu tindakan supervisory</t>
  </si>
  <si>
    <t>PPAP wajib minimum (SUMPRODUCT)</t>
  </si>
  <si>
    <t>Tarif pendamping deck: 1% / 5% / 15% / 50% / 100%</t>
  </si>
  <si>
    <t>NPL RATIO BANK PQR</t>
  </si>
  <si>
    <t>Deck: 8,0%</t>
  </si>
  <si>
    <t>BLOK 2 — RESCHEDULING VS LIKUIDASI (PT STU, EAD Rp 10 M)</t>
  </si>
  <si>
    <t>EAD debitur</t>
  </si>
  <si>
    <t>Tunggakan 4 bulan (Kol 3)</t>
  </si>
  <si>
    <t>Recovery rate likuidasi (lelang)</t>
  </si>
  <si>
    <t>Opsi A</t>
  </si>
  <si>
    <t>Peluang sukses rescheduling</t>
  </si>
  <si>
    <t>Opsi B — judgment workout</t>
  </si>
  <si>
    <t>Recovery rate bila default kedua</t>
  </si>
  <si>
    <t>Agunan terdepresiasi</t>
  </si>
  <si>
    <t>EV Opsi A (likuidasi) = RR x EAD</t>
  </si>
  <si>
    <t>Opsi B jika sukses (recovery penuh)</t>
  </si>
  <si>
    <t>Rp 10,00 M (peluang 60%)</t>
  </si>
  <si>
    <t>Opsi B jika gagal = RR x EAD</t>
  </si>
  <si>
    <t>Rp 3,00 M (peluang 40%)</t>
  </si>
  <si>
    <t>EV Opsi B = p x sukses + (1-p) x gagal</t>
  </si>
  <si>
    <t>6,0 + 1,2 = Rp 7,20 M</t>
  </si>
  <si>
    <t>Selisih B vs A</t>
  </si>
  <si>
    <t>+Rp 3,20 M</t>
  </si>
  <si>
    <t>Selisih B vs A (%)</t>
  </si>
  <si>
    <t>+80%</t>
  </si>
  <si>
    <t>Break-even peluang sukses</t>
  </si>
  <si>
    <t>p saat EV_B = EV_A: (4-3)/(10-3) = 14,3%</t>
  </si>
  <si>
    <t>Keputusan berbasis EV</t>
  </si>
  <si>
    <t>Di bawah 14,3% peluang sukses -&gt; likuidasi lebih baik</t>
  </si>
  <si>
    <t>EXPECTED VALUE RESTRUKTURISASI</t>
  </si>
  <si>
    <t>Deck: Rp 7,20 M — Opsi B lebih baik</t>
  </si>
  <si>
    <t>BLOK 3 — MEKANIK RESCHEDULING: CICILAN PMT (ilustrasi Rp 10 M, bunga 12%)</t>
  </si>
  <si>
    <t>Pokok pinjaman (Rp M)</t>
  </si>
  <si>
    <t>Sama seperti kasus PT STU</t>
  </si>
  <si>
    <t>Suku bunga / tahun</t>
  </si>
  <si>
    <t>Sebelum reconditioning</t>
  </si>
  <si>
    <t>Cicilan tenor 5 tahun = PMT</t>
  </si>
  <si>
    <t>Sebelum restrukturisasi</t>
  </si>
  <si>
    <t>Cicilan tenor 7 tahun (rescheduling)</t>
  </si>
  <si>
    <t>Perpanjangan 5 -&gt; 7 tahun</t>
  </si>
  <si>
    <t>Penurunan cicilan</t>
  </si>
  <si>
    <t>Ruang napas debitur</t>
  </si>
  <si>
    <t>Cicilan 5 thn bunga 8% (reconditioning)</t>
  </si>
  <si>
    <t>Bunga 12% -&gt; 8% tanpa perpanjangan</t>
  </si>
  <si>
    <t>EFEK RESCHEDULING 5 -&gt; 7 TAHUN</t>
  </si>
  <si>
    <t>Deck 5R: cicilan turun</t>
  </si>
  <si>
    <t>BLOK 4 — LIMA OPSI RESTRUKTURISASI POJK 33/2018 (referensi)</t>
  </si>
  <si>
    <t>Opsi (R)</t>
  </si>
  <si>
    <t>Mekanisme</t>
  </si>
  <si>
    <t>Contoh deck</t>
  </si>
  <si>
    <t>1. Rescheduling</t>
  </si>
  <si>
    <t>Perpanjangan jangka waktu</t>
  </si>
  <si>
    <t>5 tahun -&gt; 7 tahun (cicilan turun)</t>
  </si>
  <si>
    <t>2. Reconditioning</t>
  </si>
  <si>
    <t>Ubah syarat tanpa perpanjang</t>
  </si>
  <si>
    <t>Bunga 12% -&gt; 8%</t>
  </si>
  <si>
    <t>3. Restructuring</t>
  </si>
  <si>
    <t>Perubahan substansial</t>
  </si>
  <si>
    <t>Konversi utang -&gt; ekuitas (D2E swap)</t>
  </si>
  <si>
    <t>4. Refinancing</t>
  </si>
  <si>
    <t>Pelunasan kredit lama dengan baru</t>
  </si>
  <si>
    <t>Pindah bank, bunga lebih rendah</t>
  </si>
  <si>
    <t>5. Combination</t>
  </si>
  <si>
    <t>Kombinasi beberapa opsi</t>
  </si>
  <si>
    <t>Rescheduling + bunga turun + D2E sebagian</t>
  </si>
  <si>
    <t>Forbearance: restrukturisasi tidak menghapus kerugian — PSAK 71 tetap mewajibkan provisioning berbasis expected loss lifetime untuk kredit yang dimodifikasi karena kesulitan.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</si>
</sst>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 &quot;#,##0.00&quot; M&quot;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10" fontId="3" fillId="3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0" fontId="7" fillId="6" borderId="2" xfId="0" applyNumberFormat="1" applyFont="1" applyFill="1" applyBorder="1" applyAlignment="1">
      <alignment horizontal="right" vertical="center"/>
    </xf>
    <xf numFmtId="10" fontId="5" fillId="5" borderId="1" xfId="0" applyNumberFormat="1" applyFont="1" applyFill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2" t="s">
        <v>0</v>
      </c>
      <c r="C2" s="21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ht="30" x14ac:dyDescent="0.25">
      <c r="B6" s="1" t="s">
        <v>5</v>
      </c>
      <c r="C6" s="2" t="s">
        <v>6</v>
      </c>
    </row>
    <row r="8" spans="2:3" ht="20.100000000000001" customHeight="1" x14ac:dyDescent="0.25">
      <c r="B8" s="20" t="s">
        <v>7</v>
      </c>
      <c r="C8" s="21"/>
    </row>
    <row r="9" spans="2:3" ht="30" x14ac:dyDescent="0.25">
      <c r="B9" s="4" t="s">
        <v>8</v>
      </c>
      <c r="C9" s="2" t="s">
        <v>9</v>
      </c>
    </row>
    <row r="10" spans="2:3" ht="30" x14ac:dyDescent="0.25">
      <c r="B10" s="4" t="s">
        <v>10</v>
      </c>
      <c r="C10" s="2" t="s">
        <v>11</v>
      </c>
    </row>
    <row r="12" spans="2:3" ht="20.100000000000001" customHeight="1" x14ac:dyDescent="0.25">
      <c r="B12" s="20" t="s">
        <v>12</v>
      </c>
      <c r="C12" s="21"/>
    </row>
    <row r="13" spans="2:3" x14ac:dyDescent="0.25">
      <c r="B13" s="4" t="s">
        <v>13</v>
      </c>
      <c r="C13" s="2" t="s">
        <v>14</v>
      </c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6" spans="2:3" x14ac:dyDescent="0.25">
      <c r="B16" s="4" t="s">
        <v>19</v>
      </c>
      <c r="C16" s="2" t="s">
        <v>20</v>
      </c>
    </row>
    <row r="18" spans="2:3" ht="20.100000000000001" customHeight="1" x14ac:dyDescent="0.25">
      <c r="B18" s="20" t="s">
        <v>21</v>
      </c>
      <c r="C18" s="21"/>
    </row>
    <row r="19" spans="2:3" x14ac:dyDescent="0.25">
      <c r="B19" s="4" t="s">
        <v>13</v>
      </c>
      <c r="C19" s="2" t="s">
        <v>22</v>
      </c>
    </row>
    <row r="20" spans="2:3" x14ac:dyDescent="0.25">
      <c r="B20" s="4" t="s">
        <v>23</v>
      </c>
      <c r="C20" s="2" t="s">
        <v>24</v>
      </c>
    </row>
    <row r="21" spans="2:3" x14ac:dyDescent="0.25">
      <c r="B21" s="4" t="s">
        <v>25</v>
      </c>
      <c r="C21" s="2" t="s">
        <v>26</v>
      </c>
    </row>
    <row r="22" spans="2:3" x14ac:dyDescent="0.25">
      <c r="B22" s="4" t="s">
        <v>27</v>
      </c>
      <c r="C22" s="2" t="s">
        <v>28</v>
      </c>
    </row>
    <row r="24" spans="2:3" x14ac:dyDescent="0.25">
      <c r="B24" s="20" t="s">
        <v>29</v>
      </c>
      <c r="C24" s="21"/>
    </row>
    <row r="25" spans="2:3" ht="30" x14ac:dyDescent="0.25">
      <c r="B25" s="4" t="s">
        <v>30</v>
      </c>
      <c r="C25" s="2" t="s">
        <v>31</v>
      </c>
    </row>
    <row r="26" spans="2:3" x14ac:dyDescent="0.25">
      <c r="B26" s="5" t="s">
        <v>32</v>
      </c>
      <c r="C26" s="2" t="s">
        <v>33</v>
      </c>
    </row>
    <row r="27" spans="2:3" x14ac:dyDescent="0.25">
      <c r="B27" s="6" t="s">
        <v>34</v>
      </c>
      <c r="C27" s="2" t="s">
        <v>35</v>
      </c>
    </row>
    <row r="28" spans="2:3" x14ac:dyDescent="0.25">
      <c r="B28" s="7" t="s">
        <v>36</v>
      </c>
      <c r="C28" s="2" t="s">
        <v>37</v>
      </c>
    </row>
    <row r="30" spans="2:3" x14ac:dyDescent="0.25">
      <c r="B30" s="23" t="s">
        <v>38</v>
      </c>
      <c r="C30" s="21"/>
    </row>
  </sheetData>
  <mergeCells count="6">
    <mergeCell ref="B24:C24"/>
    <mergeCell ref="B2:C2"/>
    <mergeCell ref="B30:C30"/>
    <mergeCell ref="B18:C18"/>
    <mergeCell ref="B8:C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62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2" t="s">
        <v>39</v>
      </c>
      <c r="C2" s="21"/>
      <c r="D2" s="21"/>
      <c r="E2" s="21"/>
    </row>
    <row r="3" spans="2:5" x14ac:dyDescent="0.25">
      <c r="B3" s="26" t="s">
        <v>40</v>
      </c>
      <c r="C3" s="21"/>
      <c r="D3" s="21"/>
      <c r="E3" s="21"/>
    </row>
    <row r="5" spans="2:5" ht="20.100000000000001" customHeight="1" x14ac:dyDescent="0.25">
      <c r="B5" s="20" t="s">
        <v>41</v>
      </c>
      <c r="C5" s="21"/>
      <c r="D5" s="21"/>
      <c r="E5" s="21"/>
    </row>
    <row r="6" spans="2:5" ht="24" customHeight="1" x14ac:dyDescent="0.25">
      <c r="B6" s="3" t="s">
        <v>42</v>
      </c>
      <c r="C6" s="3" t="s">
        <v>43</v>
      </c>
      <c r="D6" s="3" t="s">
        <v>44</v>
      </c>
      <c r="E6" s="3" t="s">
        <v>45</v>
      </c>
    </row>
    <row r="7" spans="2:5" ht="45" x14ac:dyDescent="0.25">
      <c r="B7" s="2" t="s">
        <v>46</v>
      </c>
      <c r="C7" s="8">
        <v>80</v>
      </c>
      <c r="D7" s="9">
        <v>0.01</v>
      </c>
      <c r="E7" s="10">
        <f>C7*D7</f>
        <v>0.8</v>
      </c>
    </row>
    <row r="8" spans="2:5" ht="30" x14ac:dyDescent="0.25">
      <c r="B8" s="2" t="s">
        <v>47</v>
      </c>
      <c r="C8" s="8">
        <v>12</v>
      </c>
      <c r="D8" s="9">
        <v>0.05</v>
      </c>
      <c r="E8" s="10">
        <f>C8*D8</f>
        <v>0.60000000000000009</v>
      </c>
    </row>
    <row r="9" spans="2:5" ht="75" x14ac:dyDescent="0.25">
      <c r="B9" s="2" t="s">
        <v>48</v>
      </c>
      <c r="C9" s="8">
        <v>4</v>
      </c>
      <c r="D9" s="9">
        <v>0.15</v>
      </c>
      <c r="E9" s="10">
        <f>C9*D9</f>
        <v>0.6</v>
      </c>
    </row>
    <row r="10" spans="2:5" ht="60" x14ac:dyDescent="0.25">
      <c r="B10" s="2" t="s">
        <v>49</v>
      </c>
      <c r="C10" s="8">
        <v>3</v>
      </c>
      <c r="D10" s="9">
        <v>0.5</v>
      </c>
      <c r="E10" s="10">
        <f>C10*D10</f>
        <v>1.5</v>
      </c>
    </row>
    <row r="11" spans="2:5" ht="45" x14ac:dyDescent="0.25">
      <c r="B11" s="2" t="s">
        <v>50</v>
      </c>
      <c r="C11" s="8">
        <v>1</v>
      </c>
      <c r="D11" s="9">
        <v>1</v>
      </c>
      <c r="E11" s="10">
        <f>C11*D11</f>
        <v>1</v>
      </c>
    </row>
    <row r="12" spans="2:5" ht="30" x14ac:dyDescent="0.25">
      <c r="B12" s="4" t="s">
        <v>51</v>
      </c>
      <c r="C12" s="11">
        <f>SUM(C7:C11)</f>
        <v>100</v>
      </c>
      <c r="D12" s="12"/>
      <c r="E12" s="11">
        <f>SUM(E7:E11)</f>
        <v>4.5</v>
      </c>
    </row>
    <row r="14" spans="2:5" x14ac:dyDescent="0.25">
      <c r="B14" s="13">
        <v>1</v>
      </c>
      <c r="C14" s="2" t="s">
        <v>52</v>
      </c>
      <c r="D14" s="10">
        <f>C12</f>
        <v>100</v>
      </c>
      <c r="E14" s="14" t="s">
        <v>53</v>
      </c>
    </row>
    <row r="15" spans="2:5" x14ac:dyDescent="0.25">
      <c r="B15" s="13">
        <v>2</v>
      </c>
      <c r="C15" s="2" t="s">
        <v>54</v>
      </c>
      <c r="D15" s="10">
        <f>C7+C8</f>
        <v>92</v>
      </c>
      <c r="E15" s="14" t="s">
        <v>55</v>
      </c>
    </row>
    <row r="16" spans="2:5" x14ac:dyDescent="0.25">
      <c r="B16" s="13">
        <v>3</v>
      </c>
      <c r="C16" s="2" t="s">
        <v>56</v>
      </c>
      <c r="D16" s="10">
        <f>SUM(C9:C11)</f>
        <v>8</v>
      </c>
      <c r="E16" s="14" t="s">
        <v>57</v>
      </c>
    </row>
    <row r="17" spans="2:5" x14ac:dyDescent="0.25">
      <c r="B17" s="13">
        <v>4</v>
      </c>
      <c r="C17" s="2" t="s">
        <v>58</v>
      </c>
      <c r="D17" s="15">
        <f>D16/D14</f>
        <v>0.08</v>
      </c>
      <c r="E17" s="14" t="s">
        <v>59</v>
      </c>
    </row>
    <row r="18" spans="2:5" x14ac:dyDescent="0.25">
      <c r="B18" s="13">
        <v>5</v>
      </c>
      <c r="C18" s="2" t="s">
        <v>60</v>
      </c>
      <c r="D18" s="16" t="str">
        <f>IF(D17&gt;0.05,"DI ATAS 5% — wajib lapor strategi penurunan","DI BAWAH 5%")</f>
        <v>DI ATAS 5% — wajib lapor strategi penurunan</v>
      </c>
      <c r="E18" s="14" t="s">
        <v>61</v>
      </c>
    </row>
    <row r="19" spans="2:5" x14ac:dyDescent="0.25">
      <c r="B19" s="13">
        <v>6</v>
      </c>
      <c r="C19" s="2" t="s">
        <v>62</v>
      </c>
      <c r="D19" s="10">
        <f>E12</f>
        <v>4.5</v>
      </c>
      <c r="E19" s="14" t="s">
        <v>63</v>
      </c>
    </row>
    <row r="21" spans="2:5" x14ac:dyDescent="0.25">
      <c r="C21" s="4" t="s">
        <v>64</v>
      </c>
      <c r="D21" s="17">
        <f>D17</f>
        <v>0.08</v>
      </c>
      <c r="E21" s="14" t="s">
        <v>65</v>
      </c>
    </row>
    <row r="24" spans="2:5" ht="20.100000000000001" customHeight="1" x14ac:dyDescent="0.25">
      <c r="B24" s="20" t="s">
        <v>66</v>
      </c>
      <c r="C24" s="21"/>
      <c r="D24" s="21"/>
      <c r="E24" s="21"/>
    </row>
    <row r="25" spans="2:5" x14ac:dyDescent="0.25">
      <c r="C25" s="2" t="s">
        <v>67</v>
      </c>
      <c r="D25" s="8">
        <v>10</v>
      </c>
      <c r="E25" s="14" t="s">
        <v>68</v>
      </c>
    </row>
    <row r="26" spans="2:5" x14ac:dyDescent="0.25">
      <c r="C26" s="2" t="s">
        <v>69</v>
      </c>
      <c r="D26" s="18">
        <v>0.4</v>
      </c>
      <c r="E26" s="14" t="s">
        <v>70</v>
      </c>
    </row>
    <row r="27" spans="2:5" x14ac:dyDescent="0.25">
      <c r="C27" s="2" t="s">
        <v>71</v>
      </c>
      <c r="D27" s="18">
        <v>0.6</v>
      </c>
      <c r="E27" s="14" t="s">
        <v>72</v>
      </c>
    </row>
    <row r="28" spans="2:5" x14ac:dyDescent="0.25">
      <c r="C28" s="2" t="s">
        <v>73</v>
      </c>
      <c r="D28" s="18">
        <v>0.3</v>
      </c>
      <c r="E28" s="14" t="s">
        <v>74</v>
      </c>
    </row>
    <row r="30" spans="2:5" x14ac:dyDescent="0.25">
      <c r="B30" s="13">
        <v>1</v>
      </c>
      <c r="C30" s="2" t="s">
        <v>75</v>
      </c>
      <c r="D30" s="10">
        <f>D26*D25</f>
        <v>4</v>
      </c>
      <c r="E30" s="14" t="s">
        <v>18</v>
      </c>
    </row>
    <row r="31" spans="2:5" x14ac:dyDescent="0.25">
      <c r="B31" s="13">
        <v>2</v>
      </c>
      <c r="C31" s="2" t="s">
        <v>76</v>
      </c>
      <c r="D31" s="10">
        <f>1*D25</f>
        <v>10</v>
      </c>
      <c r="E31" s="14" t="s">
        <v>77</v>
      </c>
    </row>
    <row r="32" spans="2:5" x14ac:dyDescent="0.25">
      <c r="B32" s="13">
        <v>3</v>
      </c>
      <c r="C32" s="2" t="s">
        <v>78</v>
      </c>
      <c r="D32" s="10">
        <f>D28*D25</f>
        <v>3</v>
      </c>
      <c r="E32" s="14" t="s">
        <v>79</v>
      </c>
    </row>
    <row r="33" spans="2:5" x14ac:dyDescent="0.25">
      <c r="B33" s="13">
        <v>4</v>
      </c>
      <c r="C33" s="2" t="s">
        <v>80</v>
      </c>
      <c r="D33" s="10">
        <f>D27*D31+(1-D27)*D32</f>
        <v>7.2</v>
      </c>
      <c r="E33" s="14" t="s">
        <v>81</v>
      </c>
    </row>
    <row r="34" spans="2:5" x14ac:dyDescent="0.25">
      <c r="B34" s="13">
        <v>5</v>
      </c>
      <c r="C34" s="2" t="s">
        <v>82</v>
      </c>
      <c r="D34" s="10">
        <f>D33-D30</f>
        <v>3.2</v>
      </c>
      <c r="E34" s="14" t="s">
        <v>83</v>
      </c>
    </row>
    <row r="35" spans="2:5" x14ac:dyDescent="0.25">
      <c r="B35" s="13">
        <v>6</v>
      </c>
      <c r="C35" s="2" t="s">
        <v>84</v>
      </c>
      <c r="D35" s="15">
        <f>(D33-D30)/D30</f>
        <v>0.8</v>
      </c>
      <c r="E35" s="14" t="s">
        <v>85</v>
      </c>
    </row>
    <row r="36" spans="2:5" x14ac:dyDescent="0.25">
      <c r="B36" s="13">
        <v>7</v>
      </c>
      <c r="C36" s="2" t="s">
        <v>86</v>
      </c>
      <c r="D36" s="15">
        <f>(D30-D32)/(D31-D32)</f>
        <v>0.14285714285714285</v>
      </c>
      <c r="E36" s="14" t="s">
        <v>87</v>
      </c>
    </row>
    <row r="37" spans="2:5" x14ac:dyDescent="0.25">
      <c r="B37" s="13">
        <v>8</v>
      </c>
      <c r="C37" s="2" t="s">
        <v>88</v>
      </c>
      <c r="D37" s="16" t="str">
        <f>IF(D33&gt;D30,"RESTRUKTURISASI (EV lebih tinggi)","LIKUIDASI")</f>
        <v>RESTRUKTURISASI (EV lebih tinggi)</v>
      </c>
      <c r="E37" s="14" t="s">
        <v>89</v>
      </c>
    </row>
    <row r="39" spans="2:5" x14ac:dyDescent="0.25">
      <c r="C39" s="4" t="s">
        <v>90</v>
      </c>
      <c r="D39" s="19">
        <f>D33</f>
        <v>7.2</v>
      </c>
      <c r="E39" s="14" t="s">
        <v>91</v>
      </c>
    </row>
    <row r="42" spans="2:5" ht="20.100000000000001" customHeight="1" x14ac:dyDescent="0.25">
      <c r="B42" s="20" t="s">
        <v>92</v>
      </c>
      <c r="C42" s="21"/>
      <c r="D42" s="21"/>
      <c r="E42" s="21"/>
    </row>
    <row r="43" spans="2:5" x14ac:dyDescent="0.25">
      <c r="C43" s="2" t="s">
        <v>93</v>
      </c>
      <c r="D43" s="8">
        <v>10</v>
      </c>
      <c r="E43" s="14" t="s">
        <v>94</v>
      </c>
    </row>
    <row r="44" spans="2:5" x14ac:dyDescent="0.25">
      <c r="C44" s="2" t="s">
        <v>95</v>
      </c>
      <c r="D44" s="18">
        <v>0.12</v>
      </c>
      <c r="E44" s="14" t="s">
        <v>96</v>
      </c>
    </row>
    <row r="46" spans="2:5" x14ac:dyDescent="0.25">
      <c r="B46" s="13">
        <v>1</v>
      </c>
      <c r="C46" s="2" t="s">
        <v>97</v>
      </c>
      <c r="D46" s="10">
        <f>PMT(D44,5,-D43)</f>
        <v>2.774097319410489</v>
      </c>
      <c r="E46" s="14" t="s">
        <v>98</v>
      </c>
    </row>
    <row r="47" spans="2:5" x14ac:dyDescent="0.25">
      <c r="B47" s="13">
        <v>2</v>
      </c>
      <c r="C47" s="2" t="s">
        <v>99</v>
      </c>
      <c r="D47" s="10">
        <f>PMT(D44,7,-D43)</f>
        <v>2.191177359013909</v>
      </c>
      <c r="E47" s="14" t="s">
        <v>100</v>
      </c>
    </row>
    <row r="48" spans="2:5" x14ac:dyDescent="0.25">
      <c r="B48" s="13">
        <v>3</v>
      </c>
      <c r="C48" s="2" t="s">
        <v>101</v>
      </c>
      <c r="D48" s="15">
        <f>(D47-D46)/D46</f>
        <v>-0.21012960011094842</v>
      </c>
      <c r="E48" s="14" t="s">
        <v>102</v>
      </c>
    </row>
    <row r="49" spans="2:5" x14ac:dyDescent="0.25">
      <c r="B49" s="13">
        <v>4</v>
      </c>
      <c r="C49" s="2" t="s">
        <v>103</v>
      </c>
      <c r="D49" s="10">
        <f>PMT(0.08,5,-D43)</f>
        <v>2.5045645456683658</v>
      </c>
      <c r="E49" s="14" t="s">
        <v>104</v>
      </c>
    </row>
    <row r="51" spans="2:5" x14ac:dyDescent="0.25">
      <c r="C51" s="4" t="s">
        <v>105</v>
      </c>
      <c r="D51" s="17">
        <f>D48</f>
        <v>-0.21012960011094842</v>
      </c>
      <c r="E51" s="14" t="s">
        <v>106</v>
      </c>
    </row>
    <row r="54" spans="2:5" ht="20.100000000000001" customHeight="1" x14ac:dyDescent="0.25">
      <c r="B54" s="20" t="s">
        <v>107</v>
      </c>
      <c r="C54" s="21"/>
      <c r="D54" s="21"/>
      <c r="E54" s="21"/>
    </row>
    <row r="55" spans="2:5" ht="24" customHeight="1" x14ac:dyDescent="0.25">
      <c r="B55" s="3" t="s">
        <v>108</v>
      </c>
      <c r="C55" s="3" t="s">
        <v>109</v>
      </c>
      <c r="D55" s="3" t="s">
        <v>110</v>
      </c>
    </row>
    <row r="56" spans="2:5" ht="75" x14ac:dyDescent="0.25">
      <c r="B56" s="1" t="s">
        <v>111</v>
      </c>
      <c r="C56" s="2" t="s">
        <v>112</v>
      </c>
      <c r="D56" s="24" t="s">
        <v>113</v>
      </c>
      <c r="E56" s="21"/>
    </row>
    <row r="57" spans="2:5" ht="75" x14ac:dyDescent="0.25">
      <c r="B57" s="1" t="s">
        <v>114</v>
      </c>
      <c r="C57" s="2" t="s">
        <v>115</v>
      </c>
      <c r="D57" s="24" t="s">
        <v>116</v>
      </c>
      <c r="E57" s="21"/>
    </row>
    <row r="58" spans="2:5" ht="75" x14ac:dyDescent="0.25">
      <c r="B58" s="1" t="s">
        <v>117</v>
      </c>
      <c r="C58" s="2" t="s">
        <v>118</v>
      </c>
      <c r="D58" s="24" t="s">
        <v>119</v>
      </c>
      <c r="E58" s="21"/>
    </row>
    <row r="59" spans="2:5" ht="60" x14ac:dyDescent="0.25">
      <c r="B59" s="1" t="s">
        <v>120</v>
      </c>
      <c r="C59" s="2" t="s">
        <v>121</v>
      </c>
      <c r="D59" s="24" t="s">
        <v>122</v>
      </c>
      <c r="E59" s="21"/>
    </row>
    <row r="60" spans="2:5" ht="60" x14ac:dyDescent="0.25">
      <c r="B60" s="1" t="s">
        <v>123</v>
      </c>
      <c r="C60" s="2" t="s">
        <v>124</v>
      </c>
      <c r="D60" s="24" t="s">
        <v>125</v>
      </c>
      <c r="E60" s="21"/>
    </row>
    <row r="62" spans="2:5" x14ac:dyDescent="0.25">
      <c r="B62" s="25" t="s">
        <v>126</v>
      </c>
      <c r="C62" s="21"/>
      <c r="D62" s="21"/>
      <c r="E62" s="21"/>
    </row>
  </sheetData>
  <mergeCells count="12">
    <mergeCell ref="B24:E24"/>
    <mergeCell ref="B5:E5"/>
    <mergeCell ref="B3:E3"/>
    <mergeCell ref="B2:E2"/>
    <mergeCell ref="D56:E56"/>
    <mergeCell ref="B42:E42"/>
    <mergeCell ref="D58:E58"/>
    <mergeCell ref="D60:E60"/>
    <mergeCell ref="D57:E57"/>
    <mergeCell ref="B54:E54"/>
    <mergeCell ref="B62:E62"/>
    <mergeCell ref="D59:E5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2026-08-14T17:27:16Z</dcterms:modified>
</cp:coreProperties>
</file>