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28C60B5A-24DF-474C-A2CB-AA783F06861C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2" l="1"/>
  <c r="F32" i="2" s="1"/>
  <c r="E31" i="2"/>
  <c r="F31" i="2" s="1"/>
  <c r="E30" i="2"/>
  <c r="F30" i="2" s="1"/>
  <c r="C23" i="2"/>
  <c r="C14" i="1" s="1"/>
  <c r="C21" i="2"/>
  <c r="C20" i="2"/>
  <c r="C12" i="1" s="1"/>
  <c r="D17" i="2"/>
  <c r="D16" i="2"/>
  <c r="D15" i="2"/>
  <c r="D14" i="2"/>
  <c r="D13" i="2"/>
  <c r="C24" i="2" l="1"/>
  <c r="C15" i="1" s="1"/>
  <c r="C22" i="2"/>
  <c r="C13" i="1" l="1"/>
  <c r="C25" i="2"/>
</calcChain>
</file>

<file path=xl/sharedStrings.xml><?xml version="1.0" encoding="utf-8"?>
<sst xmlns="http://schemas.openxmlformats.org/spreadsheetml/2006/main" count="82" uniqueCount="79">
  <si>
    <t>MONTE CARLO STRESS TEST — EKONOMI MANAJERIAL LK</t>
  </si>
  <si>
    <t>Magister Manajemen · Ekonomi Manajerial Lembaga Keuangan · Pertemuan 12  ·  Sumber contoh: deck pertemuan-12.md (Monte Carlo VaR Portofolio Kredit + Risk Heatmap 5x5)</t>
  </si>
  <si>
    <t>CONTOH PADA DECK (ANGKA SAMA)</t>
  </si>
  <si>
    <t>Setup deck</t>
  </si>
  <si>
    <t>Portofolio Rp 100 M; PD ~ Beta(alfa 2; beta 38) mean 5%; LGD 50% tetap</t>
  </si>
  <si>
    <t>5 iterasi deck</t>
  </si>
  <si>
    <t>PD 4,0/6,5/3,2/9,0/4,8% -&gt; loss 2,0/3,25/1,6/4,5/2,4 M</t>
  </si>
  <si>
    <t>Output deck</t>
  </si>
  <si>
    <t>EL ~Rp 2,75 M; VaR 95% ~Rp 4,75 M; ES 95% ~Rp 5,0 M</t>
  </si>
  <si>
    <t>Heatmap deck</t>
  </si>
  <si>
    <t>Skor = likelihood x impact; &gt;=15 merah; 8-14 kuning; &lt;=7 hijau</t>
  </si>
  <si>
    <t>HASIL UTAMA — LIVE DARI SHEET KALKULASI</t>
  </si>
  <si>
    <t>Expected Loss (Rp M)</t>
  </si>
  <si>
    <t>rumus hidup — ikut berubah saat INPUT diedit</t>
  </si>
  <si>
    <t>VaR 95% parametrik (Rp M)</t>
  </si>
  <si>
    <t>VaR 95% empiris (Rp M)</t>
  </si>
  <si>
    <t>Expected Shortfall 95% (Rp M)</t>
  </si>
  <si>
    <t>CATATAN</t>
  </si>
  <si>
    <t>5 iterasi hanya ilustratif (deck: produksi Monte Carlo = 10.000 iterasi); VaR parametrik EL + 1,645 sigma mendekati estimasi deck ~Rp 4,75 M.</t>
  </si>
  <si>
    <t>Reverse stress testing (deck): mulai dari CAR &lt; 8% lalu cari kombinasi shock yang menghancurkan bank.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</si>
  <si>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</si>
  <si>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</si>
  <si>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</si>
  <si>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</si>
  <si>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</si>
  <si>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</si>
  <si>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</si>
  <si>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</si>
  <si>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</si>
  <si>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</si>
  <si>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MONTE CARLO VaR &amp; RISK HEATMAP STRESS TEST</t>
  </si>
  <si>
    <t>Deck P12: portofolio kredit Rp 100 M, PD ~ Beta(2;38) mean 5%, LGD 50%, 5 iterasi ilustratif -&gt; EL Rp 2,75 M; VaR 95% ~Rp 4,75 M; ES ~Rp 5,0 M (modal harus cover VaR/ES, bukan hanya EL).</t>
  </si>
  <si>
    <t>A. HITUNG DARI NOL — MONTE CARLO VaR PORTOFOLIO KREDIT</t>
  </si>
  <si>
    <t>INPUT — ubah sel kuning muda</t>
  </si>
  <si>
    <t>Eksposur portofolio EAD (Rp miliar)</t>
  </si>
  <si>
    <t>deck: Rp 100 M</t>
  </si>
  <si>
    <t>LGD (tetap)</t>
  </si>
  <si>
    <t>deck: 50%</t>
  </si>
  <si>
    <t>Tingkat kepercayaan</t>
  </si>
  <si>
    <t>deck: 95%</t>
  </si>
  <si>
    <t>Iterasi (PD di-sampling dari distribusi Beta alfa 2, beta 38 — mean 5%):</t>
  </si>
  <si>
    <t>Iterasi</t>
  </si>
  <si>
    <t>PD (random)</t>
  </si>
  <si>
    <t>Loss = PD x LGD x EAD (Rp M)</t>
  </si>
  <si>
    <t>Catatan</t>
  </si>
  <si>
    <t>1</t>
  </si>
  <si>
    <t>deck: Rp 2,0 M</t>
  </si>
  <si>
    <t>2</t>
  </si>
  <si>
    <t>deck: Rp 3,25 M</t>
  </si>
  <si>
    <t>3</t>
  </si>
  <si>
    <t>deck: Rp 1,6 M</t>
  </si>
  <si>
    <t>4</t>
  </si>
  <si>
    <t>deck: Rp 4,5 M (terburuk)</t>
  </si>
  <si>
    <t>5</t>
  </si>
  <si>
    <t>deck: Rp 2,4 M</t>
  </si>
  <si>
    <t>OUTPUT — formula hidup</t>
  </si>
  <si>
    <t>Expected Loss (mean) = AVERAGE(loss)</t>
  </si>
  <si>
    <t>deck: ~Rp 2,75 M</t>
  </si>
  <si>
    <t>Std deviasi loss = STDEV</t>
  </si>
  <si>
    <t>sebaran hasil iterasi</t>
  </si>
  <si>
    <t>VaR 95% parametrik = EL + NORMSINV(95%) x sigma</t>
  </si>
  <si>
    <t>~Rp 4,6 M (deck ~4,75 dgn 10.000 iterasi)</t>
  </si>
  <si>
    <t>VaR 95% empiris = PERCENTILE(loss; 95%)</t>
  </si>
  <si>
    <t>persentil sampel 5 iterasi</t>
  </si>
  <si>
    <t>Expected Shortfall 95% = EL + sigma x pdf(z)/(1-alpha)</t>
  </si>
  <si>
    <t>~Rp 5,1 M (deck ~5,0) — rata-rata loss DI ATAS VaR</t>
  </si>
  <si>
    <t>Insight</t>
  </si>
  <si>
    <t>dasar economic capital</t>
  </si>
  <si>
    <t>B. RISK HEATMAP 5x5 — LIKELIHOOD x IMPACT</t>
  </si>
  <si>
    <t>Skala deck: skor = likelihood (1-5) x impact (1-5); &gt;=15 merah (mitigasi wajib); 8-14 kuning; &lt;=7 hijau (monitor).</t>
  </si>
  <si>
    <t>Risiko (contoh deck)</t>
  </si>
  <si>
    <t>Likelihood</t>
  </si>
  <si>
    <t>Impact</t>
  </si>
  <si>
    <t>Skor</t>
  </si>
  <si>
    <t>Kategori</t>
  </si>
  <si>
    <t>Cyber attack</t>
  </si>
  <si>
    <t>NPL cyclical (resesi)</t>
  </si>
  <si>
    <t>Operational glitch minor</t>
  </si>
  <si>
    <t>Contoh deck: cyber attack likelihood 4 x impact 5 = 20 (merah); minor glitch 5 x 1 = 5 (hijau).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</si>
</sst>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1" t="s">
        <v>0</v>
      </c>
      <c r="C2" s="20"/>
      <c r="D2" s="20"/>
      <c r="E2" s="20"/>
    </row>
    <row r="3" spans="2:5" ht="30" customHeight="1" x14ac:dyDescent="0.25">
      <c r="B3" s="22" t="s">
        <v>1</v>
      </c>
      <c r="C3" s="20"/>
      <c r="D3" s="20"/>
      <c r="E3" s="20"/>
    </row>
    <row r="5" spans="2:5" ht="21.95" customHeight="1" x14ac:dyDescent="0.25">
      <c r="B5" s="21" t="s">
        <v>2</v>
      </c>
      <c r="C5" s="20"/>
      <c r="D5" s="20"/>
      <c r="E5" s="20"/>
    </row>
    <row r="6" spans="2:5" x14ac:dyDescent="0.25">
      <c r="B6" s="1" t="s">
        <v>3</v>
      </c>
      <c r="C6" s="17" t="s">
        <v>4</v>
      </c>
      <c r="D6" s="18"/>
      <c r="E6" s="16"/>
    </row>
    <row r="7" spans="2:5" x14ac:dyDescent="0.25">
      <c r="B7" s="1" t="s">
        <v>5</v>
      </c>
      <c r="C7" s="17" t="s">
        <v>6</v>
      </c>
      <c r="D7" s="18"/>
      <c r="E7" s="16"/>
    </row>
    <row r="8" spans="2:5" x14ac:dyDescent="0.25">
      <c r="B8" s="1" t="s">
        <v>7</v>
      </c>
      <c r="C8" s="17" t="s">
        <v>8</v>
      </c>
      <c r="D8" s="18"/>
      <c r="E8" s="16"/>
    </row>
    <row r="9" spans="2:5" x14ac:dyDescent="0.25">
      <c r="B9" s="1" t="s">
        <v>9</v>
      </c>
      <c r="C9" s="17" t="s">
        <v>10</v>
      </c>
      <c r="D9" s="18"/>
      <c r="E9" s="16"/>
    </row>
    <row r="11" spans="2:5" ht="21.95" customHeight="1" x14ac:dyDescent="0.25">
      <c r="B11" s="21" t="s">
        <v>11</v>
      </c>
      <c r="C11" s="20"/>
      <c r="D11" s="20"/>
      <c r="E11" s="20"/>
    </row>
    <row r="12" spans="2:5" x14ac:dyDescent="0.25">
      <c r="B12" s="2" t="s">
        <v>12</v>
      </c>
      <c r="C12" s="15">
        <f>Kalkulasi!C20</f>
        <v>2.75</v>
      </c>
      <c r="D12" s="16"/>
      <c r="E12" s="4" t="s">
        <v>13</v>
      </c>
    </row>
    <row r="13" spans="2:5" x14ac:dyDescent="0.25">
      <c r="B13" s="2" t="s">
        <v>14</v>
      </c>
      <c r="C13" s="15">
        <f>Kalkulasi!C22</f>
        <v>4.6469377411889132</v>
      </c>
      <c r="D13" s="16"/>
      <c r="E13" s="4" t="s">
        <v>13</v>
      </c>
    </row>
    <row r="14" spans="2:5" x14ac:dyDescent="0.25">
      <c r="B14" s="2" t="s">
        <v>15</v>
      </c>
      <c r="C14" s="15">
        <f>Kalkulasi!C23</f>
        <v>4.25</v>
      </c>
      <c r="D14" s="16"/>
      <c r="E14" s="4" t="s">
        <v>13</v>
      </c>
    </row>
    <row r="15" spans="2:5" x14ac:dyDescent="0.25">
      <c r="B15" s="2" t="s">
        <v>16</v>
      </c>
      <c r="C15" s="15">
        <f>Kalkulasi!C24</f>
        <v>5.1288364567408555</v>
      </c>
      <c r="D15" s="16"/>
      <c r="E15" s="4" t="s">
        <v>13</v>
      </c>
    </row>
    <row r="17" spans="2:5" ht="21.95" customHeight="1" x14ac:dyDescent="0.25">
      <c r="B17" s="21" t="s">
        <v>17</v>
      </c>
      <c r="C17" s="20"/>
      <c r="D17" s="20"/>
      <c r="E17" s="20"/>
    </row>
    <row r="18" spans="2:5" x14ac:dyDescent="0.25">
      <c r="B18" s="19" t="s">
        <v>18</v>
      </c>
      <c r="C18" s="20"/>
      <c r="D18" s="20"/>
      <c r="E18" s="20"/>
    </row>
    <row r="19" spans="2:5" x14ac:dyDescent="0.25">
      <c r="B19" s="19" t="s">
        <v>19</v>
      </c>
      <c r="C19" s="20"/>
      <c r="D19" s="20"/>
      <c r="E19" s="20"/>
    </row>
    <row r="21" spans="2:5" ht="21.95" customHeight="1" x14ac:dyDescent="0.25">
      <c r="B21" s="21" t="s">
        <v>20</v>
      </c>
      <c r="C21" s="20"/>
      <c r="D21" s="20"/>
      <c r="E21" s="20"/>
    </row>
    <row r="22" spans="2:5" x14ac:dyDescent="0.25">
      <c r="B22" s="19" t="s">
        <v>21</v>
      </c>
      <c r="C22" s="20"/>
      <c r="D22" s="20"/>
      <c r="E22" s="20"/>
    </row>
    <row r="23" spans="2:5" x14ac:dyDescent="0.25">
      <c r="B23" s="19" t="s">
        <v>22</v>
      </c>
      <c r="C23" s="20"/>
      <c r="D23" s="20"/>
      <c r="E23" s="20"/>
    </row>
    <row r="24" spans="2:5" x14ac:dyDescent="0.25">
      <c r="B24" s="19" t="s">
        <v>23</v>
      </c>
      <c r="C24" s="20"/>
      <c r="D24" s="20"/>
      <c r="E24" s="20"/>
    </row>
    <row r="26" spans="2:5" x14ac:dyDescent="0.25">
      <c r="B26" s="5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6" t="s">
        <v>28</v>
      </c>
      <c r="C28" s="4" t="s">
        <v>29</v>
      </c>
    </row>
  </sheetData>
  <mergeCells count="19">
    <mergeCell ref="B2:E2"/>
    <mergeCell ref="C6:E6"/>
    <mergeCell ref="B17:E17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3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5" width="16" customWidth="1"/>
    <col min="6" max="6" width="52" customWidth="1"/>
  </cols>
  <sheetData>
    <row r="2" spans="2:6" ht="27.95" customHeight="1" x14ac:dyDescent="0.25">
      <c r="B2" s="21" t="s">
        <v>30</v>
      </c>
      <c r="C2" s="20"/>
      <c r="D2" s="20"/>
      <c r="E2" s="20"/>
      <c r="F2" s="20"/>
    </row>
    <row r="3" spans="2:6" ht="30" customHeight="1" x14ac:dyDescent="0.25">
      <c r="B3" s="22" t="s">
        <v>31</v>
      </c>
      <c r="C3" s="20"/>
      <c r="D3" s="20"/>
      <c r="E3" s="20"/>
      <c r="F3" s="20"/>
    </row>
    <row r="5" spans="2:6" ht="21.95" customHeight="1" x14ac:dyDescent="0.25">
      <c r="B5" s="21" t="s">
        <v>32</v>
      </c>
      <c r="C5" s="20"/>
      <c r="D5" s="20"/>
      <c r="E5" s="20"/>
      <c r="F5" s="20"/>
    </row>
    <row r="6" spans="2:6" x14ac:dyDescent="0.25">
      <c r="B6" s="23" t="s">
        <v>33</v>
      </c>
      <c r="C6" s="20"/>
      <c r="D6" s="20"/>
      <c r="E6" s="20"/>
      <c r="F6" s="20"/>
    </row>
    <row r="7" spans="2:6" x14ac:dyDescent="0.25">
      <c r="B7" s="1" t="s">
        <v>34</v>
      </c>
      <c r="C7" s="7">
        <v>100</v>
      </c>
      <c r="E7" s="8" t="s">
        <v>35</v>
      </c>
    </row>
    <row r="8" spans="2:6" x14ac:dyDescent="0.25">
      <c r="B8" s="1" t="s">
        <v>36</v>
      </c>
      <c r="C8" s="9">
        <v>0.5</v>
      </c>
      <c r="E8" s="8" t="s">
        <v>37</v>
      </c>
    </row>
    <row r="9" spans="2:6" x14ac:dyDescent="0.25">
      <c r="B9" s="1" t="s">
        <v>38</v>
      </c>
      <c r="C9" s="9">
        <v>0.95</v>
      </c>
      <c r="E9" s="8" t="s">
        <v>39</v>
      </c>
    </row>
    <row r="11" spans="2:6" x14ac:dyDescent="0.25">
      <c r="B11" s="24" t="s">
        <v>40</v>
      </c>
      <c r="C11" s="20"/>
      <c r="D11" s="20"/>
      <c r="E11" s="20"/>
      <c r="F11" s="20"/>
    </row>
    <row r="12" spans="2:6" ht="30" x14ac:dyDescent="0.25">
      <c r="B12" s="10" t="s">
        <v>41</v>
      </c>
      <c r="C12" s="10" t="s">
        <v>42</v>
      </c>
      <c r="D12" s="10" t="s">
        <v>43</v>
      </c>
      <c r="E12" s="10" t="s">
        <v>44</v>
      </c>
    </row>
    <row r="13" spans="2:6" x14ac:dyDescent="0.25">
      <c r="B13" s="11" t="s">
        <v>45</v>
      </c>
      <c r="C13" s="9">
        <v>0.04</v>
      </c>
      <c r="D13" s="12">
        <f>C13*C8*C7</f>
        <v>2</v>
      </c>
      <c r="E13" s="8" t="s">
        <v>46</v>
      </c>
    </row>
    <row r="14" spans="2:6" x14ac:dyDescent="0.25">
      <c r="B14" s="11" t="s">
        <v>47</v>
      </c>
      <c r="C14" s="9">
        <v>6.5000000000000002E-2</v>
      </c>
      <c r="D14" s="12">
        <f>C14*C8*C7</f>
        <v>3.25</v>
      </c>
      <c r="E14" s="8" t="s">
        <v>48</v>
      </c>
    </row>
    <row r="15" spans="2:6" x14ac:dyDescent="0.25">
      <c r="B15" s="11" t="s">
        <v>49</v>
      </c>
      <c r="C15" s="9">
        <v>3.2000000000000001E-2</v>
      </c>
      <c r="D15" s="12">
        <f>C15*C8*C7</f>
        <v>1.6</v>
      </c>
      <c r="E15" s="8" t="s">
        <v>50</v>
      </c>
    </row>
    <row r="16" spans="2:6" ht="25.5" x14ac:dyDescent="0.25">
      <c r="B16" s="11" t="s">
        <v>51</v>
      </c>
      <c r="C16" s="9">
        <v>0.09</v>
      </c>
      <c r="D16" s="12">
        <f>C16*C8*C7</f>
        <v>4.5</v>
      </c>
      <c r="E16" s="8" t="s">
        <v>52</v>
      </c>
    </row>
    <row r="17" spans="2:6" x14ac:dyDescent="0.25">
      <c r="B17" s="11" t="s">
        <v>53</v>
      </c>
      <c r="C17" s="9">
        <v>4.8000000000000001E-2</v>
      </c>
      <c r="D17" s="12">
        <f>C17*C8*C7</f>
        <v>2.4</v>
      </c>
      <c r="E17" s="8" t="s">
        <v>54</v>
      </c>
    </row>
    <row r="19" spans="2:6" x14ac:dyDescent="0.25">
      <c r="B19" s="23" t="s">
        <v>55</v>
      </c>
      <c r="C19" s="20"/>
      <c r="D19" s="20"/>
      <c r="E19" s="20"/>
      <c r="F19" s="20"/>
    </row>
    <row r="20" spans="2:6" x14ac:dyDescent="0.25">
      <c r="B20" s="13" t="s">
        <v>56</v>
      </c>
      <c r="C20" s="3">
        <f>AVERAGE(D13:D17)</f>
        <v>2.75</v>
      </c>
      <c r="E20" s="8" t="s">
        <v>57</v>
      </c>
    </row>
    <row r="21" spans="2:6" ht="25.5" x14ac:dyDescent="0.25">
      <c r="B21" s="1" t="s">
        <v>58</v>
      </c>
      <c r="C21" s="12">
        <f>STDEV(D13:D17)</f>
        <v>1.1532562594670797</v>
      </c>
      <c r="E21" s="8" t="s">
        <v>59</v>
      </c>
    </row>
    <row r="22" spans="2:6" ht="38.25" x14ac:dyDescent="0.25">
      <c r="B22" s="13" t="s">
        <v>60</v>
      </c>
      <c r="C22" s="3">
        <f>C20+NORMSINV(C9)*C21</f>
        <v>4.6469377411889132</v>
      </c>
      <c r="E22" s="8" t="s">
        <v>61</v>
      </c>
    </row>
    <row r="23" spans="2:6" ht="25.5" x14ac:dyDescent="0.25">
      <c r="B23" s="1" t="s">
        <v>62</v>
      </c>
      <c r="C23" s="12">
        <f>PERCENTILE(D13:D17,C9)</f>
        <v>4.25</v>
      </c>
      <c r="E23" s="8" t="s">
        <v>63</v>
      </c>
    </row>
    <row r="24" spans="2:6" ht="38.25" x14ac:dyDescent="0.25">
      <c r="B24" s="13" t="s">
        <v>64</v>
      </c>
      <c r="C24" s="3">
        <f>C20+C21*(EXP(-(NORMSINV(C9)^2)/2)/SQRT(2*PI()))/(1-C9)</f>
        <v>5.1288364567408555</v>
      </c>
      <c r="E24" s="8" t="s">
        <v>65</v>
      </c>
    </row>
    <row r="25" spans="2:6" ht="25.5" x14ac:dyDescent="0.25">
      <c r="B25" s="1" t="s">
        <v>66</v>
      </c>
      <c r="C25" s="11" t="str">
        <f>IF(C22&gt;C20,"VaR &gt; EL — buffer modal harus cover VaR/ES, bukan hanya EL","...")</f>
        <v>VaR &gt; EL — buffer modal harus cover VaR/ES, bukan hanya EL</v>
      </c>
      <c r="E25" s="8" t="s">
        <v>67</v>
      </c>
    </row>
    <row r="27" spans="2:6" ht="21.95" customHeight="1" x14ac:dyDescent="0.25">
      <c r="B27" s="21" t="s">
        <v>68</v>
      </c>
      <c r="C27" s="20"/>
      <c r="D27" s="20"/>
      <c r="E27" s="20"/>
      <c r="F27" s="20"/>
    </row>
    <row r="28" spans="2:6" x14ac:dyDescent="0.25">
      <c r="B28" s="24" t="s">
        <v>69</v>
      </c>
      <c r="C28" s="20"/>
      <c r="D28" s="20"/>
      <c r="E28" s="20"/>
      <c r="F28" s="20"/>
    </row>
    <row r="29" spans="2:6" x14ac:dyDescent="0.25">
      <c r="B29" s="10" t="s">
        <v>70</v>
      </c>
      <c r="C29" s="10" t="s">
        <v>71</v>
      </c>
      <c r="D29" s="10" t="s">
        <v>72</v>
      </c>
      <c r="E29" s="10" t="s">
        <v>73</v>
      </c>
      <c r="F29" s="10" t="s">
        <v>74</v>
      </c>
    </row>
    <row r="30" spans="2:6" x14ac:dyDescent="0.25">
      <c r="B30" s="1" t="s">
        <v>75</v>
      </c>
      <c r="C30" s="7">
        <v>4</v>
      </c>
      <c r="D30" s="7">
        <v>5</v>
      </c>
      <c r="E30" s="14">
        <f>C30*D30</f>
        <v>20</v>
      </c>
      <c r="F30" s="11" t="str">
        <f>IF(E30&gt;=15,"MERAH - mitigasi wajib",IF(E30&gt;=8,"KUNING - mitigation plan","HIJAU - monitor"))</f>
        <v>MERAH - mitigasi wajib</v>
      </c>
    </row>
    <row r="31" spans="2:6" x14ac:dyDescent="0.25">
      <c r="B31" s="1" t="s">
        <v>76</v>
      </c>
      <c r="C31" s="7">
        <v>3</v>
      </c>
      <c r="D31" s="7">
        <v>4</v>
      </c>
      <c r="E31" s="14">
        <f>C31*D31</f>
        <v>12</v>
      </c>
      <c r="F31" s="11" t="str">
        <f>IF(E31&gt;=15,"MERAH - mitigasi wajib",IF(E31&gt;=8,"KUNING - mitigation plan","HIJAU - monitor"))</f>
        <v>KUNING - mitigation plan</v>
      </c>
    </row>
    <row r="32" spans="2:6" x14ac:dyDescent="0.25">
      <c r="B32" s="1" t="s">
        <v>77</v>
      </c>
      <c r="C32" s="7">
        <v>5</v>
      </c>
      <c r="D32" s="7">
        <v>1</v>
      </c>
      <c r="E32" s="14">
        <f>C32*D32</f>
        <v>5</v>
      </c>
      <c r="F32" s="11" t="str">
        <f>IF(E32&gt;=15,"MERAH - mitigasi wajib",IF(E32&gt;=8,"KUNING - mitigation plan","HIJAU - monitor"))</f>
        <v>HIJAU - monitor</v>
      </c>
    </row>
    <row r="33" spans="2:6" x14ac:dyDescent="0.25">
      <c r="B33" s="24" t="s">
        <v>78</v>
      </c>
      <c r="C33" s="20"/>
      <c r="D33" s="20"/>
      <c r="E33" s="20"/>
      <c r="F33" s="20"/>
    </row>
  </sheetData>
  <mergeCells count="9">
    <mergeCell ref="B6:F6"/>
    <mergeCell ref="B2:F2"/>
    <mergeCell ref="B33:F33"/>
    <mergeCell ref="B11:F11"/>
    <mergeCell ref="B28:F28"/>
    <mergeCell ref="B3:F3"/>
    <mergeCell ref="B5:F5"/>
    <mergeCell ref="B19:F19"/>
    <mergeCell ref="B27:F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monte-carlo-stress-test.xlsx</dc:title>
  <dc:creator>stdsquare</dc:creator>
  <cp:lastModifiedBy>Nana Varian</cp:lastModifiedBy>
  <dcterms:created xsi:type="dcterms:W3CDTF">2026-08-14T17:32:32Z</dcterms:created>
  <dcterms:modified xsi:type="dcterms:W3CDTF">2026-08-14T17:33:23Z</dcterms:modified>
</cp:coreProperties>
</file>