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859D8922-0E30-487E-9D0F-C9E48F085A43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2" l="1"/>
  <c r="C20" i="2"/>
  <c r="C17" i="2"/>
  <c r="C19" i="2" s="1"/>
  <c r="C16" i="2"/>
  <c r="C18" i="2" s="1"/>
  <c r="C21" i="2" s="1"/>
  <c r="C15" i="2"/>
  <c r="C14" i="1"/>
  <c r="C11" i="1"/>
  <c r="C22" i="2" l="1"/>
  <c r="C12" i="1"/>
  <c r="C24" i="2" l="1"/>
  <c r="C13" i="1"/>
</calcChain>
</file>

<file path=xl/sharedStrings.xml><?xml version="1.0" encoding="utf-8"?>
<sst xmlns="http://schemas.openxmlformats.org/spreadsheetml/2006/main" count="68" uniqueCount="65">
  <si>
    <t>MARKOWITZ PORTOFOLIO KREDIT — EKONOMI MANAJERIAL LK</t>
  </si>
  <si>
    <t>Magister Manajemen · Ekonomi Manajerial Lembaga Keuangan · Pertemuan 11  ·  Sumber contoh: deck pertemuan-11.md (Diversifikasi 2-Sektor Portofolio Kredit)</t>
  </si>
  <si>
    <t>CONTOH PADA DECK (ANGKA SAMA)</t>
  </si>
  <si>
    <t>Input deck</t>
  </si>
  <si>
    <t>A Konsumsi: return 12%, sigma 5%, bobot 50%; B Pertanian: return 14%, sigma 7%, 50%</t>
  </si>
  <si>
    <t>Covariance deck</t>
  </si>
  <si>
    <t>Cov(A,B) = -0,0010 (negatif — sektor counter-cyclical)</t>
  </si>
  <si>
    <t>Hasil deck</t>
  </si>
  <si>
    <t>E[Rp] = 13,0%; variance 0,001350; sigma_p = 3,67% &lt; sigma B 7% (diversifikasi efektif)</t>
  </si>
  <si>
    <t>HASIL UTAMA — LIVE DARI SHEET KALKULASI</t>
  </si>
  <si>
    <t>E[return] portofolio</t>
  </si>
  <si>
    <t>rumus hidup — ikut berubah saat INPUT diedit</t>
  </si>
  <si>
    <t>Variance portofolio</t>
  </si>
  <si>
    <t>Sigma portofolio</t>
  </si>
  <si>
    <t>Korelasi implisit A-B</t>
  </si>
  <si>
    <t>CATATAN</t>
  </si>
  <si>
    <t>Return &amp; sigma dalam desimal (covariance -0,0010 satuan return^2); formula: sigma_p^2 = wA^2.sA^2 + wB^2.sB^2 + 2.wA.wB.cov.</t>
  </si>
  <si>
    <t>CARA PAKAI</t>
  </si>
  <si>
    <t>1. Buka sheet Kalkulasi; ubah hanya sel berlatar KUNING MUDA (INPUT).</t>
  </si>
  <si>
    <t>2. Semua langkah berhitung memakai FORMULA HIDUP (=SUM, =SQRT, =NORMSINV, dst) — jangan diketik ulang.</t>
  </si>
  <si>
    <t>3. OUTPUT utama berlatar hijau dan berborder; sheet Ringkasan ikut ter-update otomatis.</t>
  </si>
  <si>
    <t>INPUT (kuning muda)</t>
  </si>
  <si>
    <t>sel yang boleh Anda ubah</t>
  </si>
  <si>
    <t>Formula langkah</t>
  </si>
  <si>
    <t>sel hitam = perhitungan otomatis</t>
  </si>
  <si>
    <t>OUTPUT (hijau, berborder)</t>
  </si>
  <si>
    <t>hasil kunci latihan</t>
  </si>
  <si>
    <t>MARKOWITZ: DIVERSIFIKASI PORTOFOLIO KREDIT 2 SEKTOR</t>
  </si>
  <si>
    <t>Deck P11: (A) Konsumsi return 12%, sigma 5%, bobot 50%; (B) Pertanian return 14%, sigma 7%, covariance -0,0010 -&gt; E[Rp] 13%, sigma_p 3,67% &lt; sigma aset tunggal.</t>
  </si>
  <si>
    <t>HITUNG DARI NOL — DIVERSIFIKASI 2 SEKTOR</t>
  </si>
  <si>
    <t>INPUT — ubah sel kuning muda</t>
  </si>
  <si>
    <t>E[return] sektor A — Konsumsi</t>
  </si>
  <si>
    <t>deck: 12%</t>
  </si>
  <si>
    <t>E[return] sektor B — Pertanian</t>
  </si>
  <si>
    <t>deck: 14%</t>
  </si>
  <si>
    <t>Sigma (volatilitas) sektor A</t>
  </si>
  <si>
    <t>deck: 5%</t>
  </si>
  <si>
    <t>Sigma (volatilitas) sektor B</t>
  </si>
  <si>
    <t>deck: 7%</t>
  </si>
  <si>
    <t>Bobot sektor A</t>
  </si>
  <si>
    <t>deck: 50% (wA + wB = 1)</t>
  </si>
  <si>
    <t>Covariance A-B (return desimal)</t>
  </si>
  <si>
    <t>deck: -0,0010 (negatif, counter-cyclical)</t>
  </si>
  <si>
    <t>LANGKAH — formula hidup (tabel deck)</t>
  </si>
  <si>
    <t>3. E[Rp] = 0,5 x 12% + 0,5 x 14%</t>
  </si>
  <si>
    <t>deck: 13,0%</t>
  </si>
  <si>
    <t>4. Variance A = 0,05^2</t>
  </si>
  <si>
    <t>deck: 0,0025</t>
  </si>
  <si>
    <t>5. Variance B = 0,07^2</t>
  </si>
  <si>
    <t>deck: 0,0049</t>
  </si>
  <si>
    <t>6. Suku A = wA^2 x varA = 0,25 x 0,0025</t>
  </si>
  <si>
    <t>deck: 0,000625</t>
  </si>
  <si>
    <t>7. Suku B = wB^2 x varB = 0,25 x 0,0049</t>
  </si>
  <si>
    <t>deck: 0,001225</t>
  </si>
  <si>
    <t>8. Suku kovarians = 2 x wA x wB x cov</t>
  </si>
  <si>
    <t>deck: -0,0005</t>
  </si>
  <si>
    <t>9. Variance portofolio = (6)+(7)+(8)</t>
  </si>
  <si>
    <t>deck: 0,001350</t>
  </si>
  <si>
    <t>10. Sigma portofolio = SQRT(0,001350)</t>
  </si>
  <si>
    <t>deck: 3,67% &lt; sigma A 5% &amp; sigma B 7%</t>
  </si>
  <si>
    <t>11. Korelasi implisit = cov / (sigmaA x sigmaB)</t>
  </si>
  <si>
    <t>-0,29 (negatif -&gt; diversifikasi kuat)</t>
  </si>
  <si>
    <t>12. Cek manfaat diversifikasi</t>
  </si>
  <si>
    <t>intuisi Markowitz: covariance rendah menurunkan risiko</t>
  </si>
  <si>
    <t>Implikasi deck: diversifikasi hanya menghapus unsystematic risk (20-30 aset -&gt; 80-90% hilang); systematic risk dihargai CAPM via beta. BMPK sektoral &lt;= 30% modal menjaga konsentrasi.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</si>
</sst>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1F4E79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FFF59D"/>
      </patternFill>
    </fill>
    <fill>
      <patternFill patternType="solid">
        <fgColor rgb="FFC8E6C9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0" fontId="6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5" fontId="6" fillId="6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5" fontId="5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165" fontId="6" fillId="6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10" fontId="6" fillId="6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1" fillId="2" borderId="0" xfId="0" applyFont="1" applyFill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6"/>
  <sheetViews>
    <sheetView showGridLines="0" tabSelected="1" workbookViewId="0"/>
  </sheetViews>
  <sheetFormatPr defaultRowHeight="15" x14ac:dyDescent="0.25"/>
  <cols>
    <col min="1" max="1" width="3" customWidth="1"/>
    <col min="2" max="2" width="44" customWidth="1"/>
    <col min="3" max="3" width="26" customWidth="1"/>
    <col min="4" max="4" width="24" customWidth="1"/>
    <col min="5" max="5" width="58" customWidth="1"/>
  </cols>
  <sheetData>
    <row r="2" spans="2:5" ht="27.95" customHeight="1" x14ac:dyDescent="0.25">
      <c r="B2" s="22" t="s">
        <v>0</v>
      </c>
      <c r="C2" s="16"/>
      <c r="D2" s="16"/>
      <c r="E2" s="16"/>
    </row>
    <row r="3" spans="2:5" ht="30" customHeight="1" x14ac:dyDescent="0.25">
      <c r="B3" s="24" t="s">
        <v>1</v>
      </c>
      <c r="C3" s="16"/>
      <c r="D3" s="16"/>
      <c r="E3" s="16"/>
    </row>
    <row r="5" spans="2:5" ht="21.95" customHeight="1" x14ac:dyDescent="0.25">
      <c r="B5" s="22" t="s">
        <v>2</v>
      </c>
      <c r="C5" s="16"/>
      <c r="D5" s="16"/>
      <c r="E5" s="16"/>
    </row>
    <row r="6" spans="2:5" x14ac:dyDescent="0.25">
      <c r="B6" s="1" t="s">
        <v>3</v>
      </c>
      <c r="C6" s="20" t="s">
        <v>4</v>
      </c>
      <c r="D6" s="21"/>
      <c r="E6" s="18"/>
    </row>
    <row r="7" spans="2:5" x14ac:dyDescent="0.25">
      <c r="B7" s="1" t="s">
        <v>5</v>
      </c>
      <c r="C7" s="20" t="s">
        <v>6</v>
      </c>
      <c r="D7" s="21"/>
      <c r="E7" s="18"/>
    </row>
    <row r="8" spans="2:5" x14ac:dyDescent="0.25">
      <c r="B8" s="1" t="s">
        <v>7</v>
      </c>
      <c r="C8" s="20" t="s">
        <v>8</v>
      </c>
      <c r="D8" s="21"/>
      <c r="E8" s="18"/>
    </row>
    <row r="10" spans="2:5" ht="21.95" customHeight="1" x14ac:dyDescent="0.25">
      <c r="B10" s="22" t="s">
        <v>9</v>
      </c>
      <c r="C10" s="16"/>
      <c r="D10" s="16"/>
      <c r="E10" s="16"/>
    </row>
    <row r="11" spans="2:5" x14ac:dyDescent="0.25">
      <c r="B11" s="2" t="s">
        <v>10</v>
      </c>
      <c r="C11" s="19">
        <f>Kalkulasi!C15</f>
        <v>0.13</v>
      </c>
      <c r="D11" s="18"/>
      <c r="E11" s="4" t="s">
        <v>11</v>
      </c>
    </row>
    <row r="12" spans="2:5" x14ac:dyDescent="0.25">
      <c r="B12" s="2" t="s">
        <v>12</v>
      </c>
      <c r="C12" s="17">
        <f>Kalkulasi!C21</f>
        <v>1.3500000000000003E-3</v>
      </c>
      <c r="D12" s="18"/>
      <c r="E12" s="4" t="s">
        <v>11</v>
      </c>
    </row>
    <row r="13" spans="2:5" x14ac:dyDescent="0.25">
      <c r="B13" s="2" t="s">
        <v>13</v>
      </c>
      <c r="C13" s="19">
        <f>Kalkulasi!C22</f>
        <v>3.6742346141747678E-2</v>
      </c>
      <c r="D13" s="18"/>
      <c r="E13" s="4" t="s">
        <v>11</v>
      </c>
    </row>
    <row r="14" spans="2:5" x14ac:dyDescent="0.25">
      <c r="B14" s="2" t="s">
        <v>14</v>
      </c>
      <c r="C14" s="23">
        <f>Kalkulasi!C23</f>
        <v>-0.2857142857142857</v>
      </c>
      <c r="D14" s="18"/>
      <c r="E14" s="4" t="s">
        <v>11</v>
      </c>
    </row>
    <row r="16" spans="2:5" ht="21.95" customHeight="1" x14ac:dyDescent="0.25">
      <c r="B16" s="22" t="s">
        <v>15</v>
      </c>
      <c r="C16" s="16"/>
      <c r="D16" s="16"/>
      <c r="E16" s="16"/>
    </row>
    <row r="17" spans="2:5" x14ac:dyDescent="0.25">
      <c r="B17" s="15" t="s">
        <v>16</v>
      </c>
      <c r="C17" s="16"/>
      <c r="D17" s="16"/>
      <c r="E17" s="16"/>
    </row>
    <row r="19" spans="2:5" ht="21.95" customHeight="1" x14ac:dyDescent="0.25">
      <c r="B19" s="22" t="s">
        <v>17</v>
      </c>
      <c r="C19" s="16"/>
      <c r="D19" s="16"/>
      <c r="E19" s="16"/>
    </row>
    <row r="20" spans="2:5" x14ac:dyDescent="0.25">
      <c r="B20" s="15" t="s">
        <v>18</v>
      </c>
      <c r="C20" s="16"/>
      <c r="D20" s="16"/>
      <c r="E20" s="16"/>
    </row>
    <row r="21" spans="2:5" x14ac:dyDescent="0.25">
      <c r="B21" s="15" t="s">
        <v>19</v>
      </c>
      <c r="C21" s="16"/>
      <c r="D21" s="16"/>
      <c r="E21" s="16"/>
    </row>
    <row r="22" spans="2:5" x14ac:dyDescent="0.25">
      <c r="B22" s="15" t="s">
        <v>20</v>
      </c>
      <c r="C22" s="16"/>
      <c r="D22" s="16"/>
      <c r="E22" s="16"/>
    </row>
    <row r="24" spans="2:5" x14ac:dyDescent="0.25">
      <c r="B24" s="6" t="s">
        <v>21</v>
      </c>
      <c r="C24" s="4" t="s">
        <v>22</v>
      </c>
    </row>
    <row r="25" spans="2:5" ht="25.5" x14ac:dyDescent="0.25">
      <c r="B25" s="1" t="s">
        <v>23</v>
      </c>
      <c r="C25" s="4" t="s">
        <v>24</v>
      </c>
    </row>
    <row r="26" spans="2:5" x14ac:dyDescent="0.25">
      <c r="B26" s="7" t="s">
        <v>25</v>
      </c>
      <c r="C26" s="4" t="s">
        <v>26</v>
      </c>
    </row>
  </sheetData>
  <mergeCells count="17">
    <mergeCell ref="B22:E22"/>
    <mergeCell ref="C6:E6"/>
    <mergeCell ref="B2:E2"/>
    <mergeCell ref="C7:E7"/>
    <mergeCell ref="B10:E10"/>
    <mergeCell ref="C13:D13"/>
    <mergeCell ref="B19:E19"/>
    <mergeCell ref="C8:E8"/>
    <mergeCell ref="B16:E16"/>
    <mergeCell ref="C14:D14"/>
    <mergeCell ref="B3:E3"/>
    <mergeCell ref="B5:E5"/>
    <mergeCell ref="B20:E20"/>
    <mergeCell ref="C12:D12"/>
    <mergeCell ref="B17:E17"/>
    <mergeCell ref="C11:D11"/>
    <mergeCell ref="B21:E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25"/>
  <sheetViews>
    <sheetView showGridLines="0" workbookViewId="0"/>
  </sheetViews>
  <sheetFormatPr defaultRowHeight="15" x14ac:dyDescent="0.25"/>
  <cols>
    <col min="1" max="1" width="3" customWidth="1"/>
    <col min="2" max="2" width="46" customWidth="1"/>
    <col min="3" max="4" width="17" customWidth="1"/>
    <col min="5" max="5" width="60" customWidth="1"/>
  </cols>
  <sheetData>
    <row r="2" spans="2:5" ht="27.95" customHeight="1" x14ac:dyDescent="0.25">
      <c r="B2" s="22" t="s">
        <v>27</v>
      </c>
      <c r="C2" s="16"/>
      <c r="D2" s="16"/>
      <c r="E2" s="16"/>
    </row>
    <row r="3" spans="2:5" ht="30" customHeight="1" x14ac:dyDescent="0.25">
      <c r="B3" s="24" t="s">
        <v>28</v>
      </c>
      <c r="C3" s="16"/>
      <c r="D3" s="16"/>
      <c r="E3" s="16"/>
    </row>
    <row r="5" spans="2:5" ht="21.95" customHeight="1" x14ac:dyDescent="0.25">
      <c r="B5" s="22" t="s">
        <v>29</v>
      </c>
      <c r="C5" s="16"/>
      <c r="D5" s="16"/>
      <c r="E5" s="16"/>
    </row>
    <row r="6" spans="2:5" x14ac:dyDescent="0.25">
      <c r="B6" s="25" t="s">
        <v>30</v>
      </c>
      <c r="C6" s="16"/>
      <c r="D6" s="16"/>
      <c r="E6" s="16"/>
    </row>
    <row r="7" spans="2:5" x14ac:dyDescent="0.25">
      <c r="B7" s="1" t="s">
        <v>31</v>
      </c>
      <c r="C7" s="8">
        <v>0.12</v>
      </c>
      <c r="E7" s="9" t="s">
        <v>32</v>
      </c>
    </row>
    <row r="8" spans="2:5" x14ac:dyDescent="0.25">
      <c r="B8" s="1" t="s">
        <v>33</v>
      </c>
      <c r="C8" s="8">
        <v>0.14000000000000001</v>
      </c>
      <c r="E8" s="9" t="s">
        <v>34</v>
      </c>
    </row>
    <row r="9" spans="2:5" x14ac:dyDescent="0.25">
      <c r="B9" s="1" t="s">
        <v>35</v>
      </c>
      <c r="C9" s="8">
        <v>0.05</v>
      </c>
      <c r="E9" s="9" t="s">
        <v>36</v>
      </c>
    </row>
    <row r="10" spans="2:5" x14ac:dyDescent="0.25">
      <c r="B10" s="1" t="s">
        <v>37</v>
      </c>
      <c r="C10" s="8">
        <v>7.0000000000000007E-2</v>
      </c>
      <c r="E10" s="9" t="s">
        <v>38</v>
      </c>
    </row>
    <row r="11" spans="2:5" x14ac:dyDescent="0.25">
      <c r="B11" s="1" t="s">
        <v>39</v>
      </c>
      <c r="C11" s="8">
        <v>0.5</v>
      </c>
      <c r="E11" s="9" t="s">
        <v>40</v>
      </c>
    </row>
    <row r="12" spans="2:5" x14ac:dyDescent="0.25">
      <c r="B12" s="1" t="s">
        <v>41</v>
      </c>
      <c r="C12" s="10">
        <v>-1E-3</v>
      </c>
      <c r="E12" s="9" t="s">
        <v>42</v>
      </c>
    </row>
    <row r="14" spans="2:5" x14ac:dyDescent="0.25">
      <c r="B14" s="25" t="s">
        <v>43</v>
      </c>
      <c r="C14" s="16"/>
      <c r="D14" s="16"/>
      <c r="E14" s="16"/>
    </row>
    <row r="15" spans="2:5" x14ac:dyDescent="0.25">
      <c r="B15" s="11" t="s">
        <v>44</v>
      </c>
      <c r="C15" s="3">
        <f>C11*C7+(1-C11)*C8</f>
        <v>0.13</v>
      </c>
      <c r="E15" s="9" t="s">
        <v>45</v>
      </c>
    </row>
    <row r="16" spans="2:5" x14ac:dyDescent="0.25">
      <c r="B16" s="1" t="s">
        <v>46</v>
      </c>
      <c r="C16" s="12">
        <f>C9^2</f>
        <v>2.5000000000000005E-3</v>
      </c>
      <c r="E16" s="9" t="s">
        <v>47</v>
      </c>
    </row>
    <row r="17" spans="2:5" x14ac:dyDescent="0.25">
      <c r="B17" s="1" t="s">
        <v>48</v>
      </c>
      <c r="C17" s="12">
        <f>C10^2</f>
        <v>4.9000000000000007E-3</v>
      </c>
      <c r="E17" s="9" t="s">
        <v>49</v>
      </c>
    </row>
    <row r="18" spans="2:5" x14ac:dyDescent="0.25">
      <c r="B18" s="1" t="s">
        <v>50</v>
      </c>
      <c r="C18" s="12">
        <f>C11^2*C16</f>
        <v>6.2500000000000012E-4</v>
      </c>
      <c r="E18" s="9" t="s">
        <v>51</v>
      </c>
    </row>
    <row r="19" spans="2:5" x14ac:dyDescent="0.25">
      <c r="B19" s="1" t="s">
        <v>52</v>
      </c>
      <c r="C19" s="12">
        <f>(1-C11)^2*C17</f>
        <v>1.2250000000000002E-3</v>
      </c>
      <c r="E19" s="9" t="s">
        <v>53</v>
      </c>
    </row>
    <row r="20" spans="2:5" x14ac:dyDescent="0.25">
      <c r="B20" s="1" t="s">
        <v>54</v>
      </c>
      <c r="C20" s="12">
        <f>2*C11*(1-C11)*C12</f>
        <v>-5.0000000000000001E-4</v>
      </c>
      <c r="E20" s="9" t="s">
        <v>55</v>
      </c>
    </row>
    <row r="21" spans="2:5" x14ac:dyDescent="0.25">
      <c r="B21" s="11" t="s">
        <v>56</v>
      </c>
      <c r="C21" s="5">
        <f>C18+C19+C20</f>
        <v>1.3500000000000003E-3</v>
      </c>
      <c r="E21" s="9" t="s">
        <v>57</v>
      </c>
    </row>
    <row r="22" spans="2:5" x14ac:dyDescent="0.25">
      <c r="B22" s="11" t="s">
        <v>58</v>
      </c>
      <c r="C22" s="3">
        <f>SQRT(C21)</f>
        <v>3.6742346141747678E-2</v>
      </c>
      <c r="E22" s="9" t="s">
        <v>59</v>
      </c>
    </row>
    <row r="23" spans="2:5" x14ac:dyDescent="0.25">
      <c r="B23" s="1" t="s">
        <v>60</v>
      </c>
      <c r="C23" s="13">
        <f>C12/(C9*C10)</f>
        <v>-0.2857142857142857</v>
      </c>
      <c r="E23" s="9" t="s">
        <v>61</v>
      </c>
    </row>
    <row r="24" spans="2:5" x14ac:dyDescent="0.25">
      <c r="B24" s="1" t="s">
        <v>62</v>
      </c>
      <c r="C24" s="14" t="str">
        <f>IF(C22&lt;MIN(C9,C10),"Efektif: sigma_p &lt; sigma aset tunggal","Tidak efektif")</f>
        <v>Efektif: sigma_p &lt; sigma aset tunggal</v>
      </c>
      <c r="E24" s="9" t="s">
        <v>63</v>
      </c>
    </row>
    <row r="25" spans="2:5" x14ac:dyDescent="0.25">
      <c r="B25" s="26" t="s">
        <v>64</v>
      </c>
      <c r="C25" s="16"/>
      <c r="D25" s="16"/>
      <c r="E25" s="16"/>
    </row>
  </sheetData>
  <mergeCells count="6">
    <mergeCell ref="B6:E6"/>
    <mergeCell ref="B25:E25"/>
    <mergeCell ref="B3:E3"/>
    <mergeCell ref="B5:E5"/>
    <mergeCell ref="B2:E2"/>
    <mergeCell ref="B14:E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markowitz-portfolio-bank.xlsx</dc:title>
  <dc:creator>stdsquare</dc:creator>
  <cp:lastModifiedBy>Nana Varian</cp:lastModifiedBy>
  <dcterms:created xsi:type="dcterms:W3CDTF">2026-08-14T17:32:32Z</dcterms:created>
  <dcterms:modified xsi:type="dcterms:W3CDTF">2026-08-14T17:33:19Z</dcterms:modified>
</cp:coreProperties>
</file>