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SIMULASI MARGIN CALL FUTURES — MTM &amp; TRIGGER</t>
        </is>
      </c>
    </row>
    <row r="3">
      <c r="B3" s="2" t="inlineStr">
        <is>
          <t>Futures emas: lot 100 gr IDR (deck P07) dan 5 kontrak 100 oz USD (deck P13)</t>
        </is>
      </c>
    </row>
    <row r="5">
      <c r="B5" s="3" t="inlineStr">
        <is>
          <t>SUMBER DECK PERUJUK</t>
        </is>
      </c>
      <c r="C5" s="4" t="inlineStr">
        <is>
          <t>pertemuan-13.md (excel_file: margin-call-sim.xlsx); rujukan: pertemuan-07.md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MTM emas 3 hari (P07)</t>
        </is>
      </c>
      <c r="C8" s="4" t="inlineStr">
        <is>
          <t>Long 1 lot emas 100 gr @ Rp 1,2 jt/gr; IM Rp 12 jt; MM 75%×IM = Rp 9 jt.</t>
        </is>
      </c>
    </row>
    <row r="9">
      <c r="B9" s="5" t="inlineStr">
        <is>
          <t>2. Trigger harga (P07)</t>
        </is>
      </c>
      <c r="C9" s="4" t="inlineStr">
        <is>
          <t>Loss toleransi Rp 3 jt ÷ 100 gr = Rp 30.000/gr → margin call di bawah Rp 1.170.000/gr.</t>
        </is>
      </c>
    </row>
    <row r="10">
      <c r="B10" s="5" t="inlineStr">
        <is>
          <t>3. Kliring 5 kontrak (P13)</t>
        </is>
      </c>
      <c r="C10" s="4" t="inlineStr">
        <is>
          <t>5 × 100 oz, IM USD 5.000/kontrak, MM USD 4.000/kontrak; harga −USD 12/oz.</t>
        </is>
      </c>
    </row>
    <row r="11">
      <c r="B11" s="5" t="inlineStr">
        <is>
          <t>4. Top-up</t>
        </is>
      </c>
      <c r="C11" s="4" t="inlineStr">
        <is>
          <t>Balance USD 19.000 &lt; maintenance USD 20.000 → margin call, top-up USD 6.000 ke INITIAL.</t>
        </is>
      </c>
    </row>
    <row r="13">
      <c r="B13" s="3" t="inlineStr">
        <is>
          <t>ANGKA KUNCI (SESUAI DECK)</t>
        </is>
      </c>
      <c r="C13" s="4" t="inlineStr">
        <is>
          <t>Angka contoh identik dengan latihan/HDN di deck.</t>
        </is>
      </c>
    </row>
    <row r="14">
      <c r="B14" s="6" t="inlineStr">
        <is>
          <t>•</t>
        </is>
      </c>
      <c r="C14" s="7" t="inlineStr">
        <is>
          <t>P07: balance H-1 = 13 jt (harga 1,21 jt); H-2 = 10 jt (1,18 jt); H-3 = 9,5 jt (1,175 jt) — masih di atas MM 9 jt.</t>
        </is>
      </c>
    </row>
    <row r="15">
      <c r="B15" s="6" t="inlineStr">
        <is>
          <t>•</t>
        </is>
      </c>
      <c r="C15" s="7" t="inlineStr">
        <is>
          <t>Trigger margin call long emas = Rp 1.170.000/gr (12 jt − 3 jt toleransi).</t>
        </is>
      </c>
    </row>
    <row r="16">
      <c r="B16" s="6" t="inlineStr">
        <is>
          <t>•</t>
        </is>
      </c>
      <c r="C16" s="7" t="inlineStr">
        <is>
          <t>P13: rugi 5×100×12 = USD 6.000 → balance 19.000 &lt; MM 20.000 → margin call; top-up 25.000−19.000 = USD 6.000.</t>
        </is>
      </c>
    </row>
    <row r="17">
      <c r="B17" s="6" t="inlineStr">
        <is>
          <t>•</t>
        </is>
      </c>
      <c r="C17" s="7" t="inlineStr">
        <is>
          <t>Skenario A (turun USD 5): balance 22.500 &gt; 20.000 → tidak margin call.</t>
        </is>
      </c>
    </row>
    <row r="19">
      <c r="B19" s="3" t="inlineStr">
        <is>
          <t>LEGENDA WARNA</t>
        </is>
      </c>
      <c r="C19" s="4" t="inlineStr">
        <is>
          <t>Input manual — ubah sesuai kasus Anda.</t>
        </is>
      </c>
    </row>
    <row r="20">
      <c r="B20" s="8" t="inlineStr">
        <is>
          <t>Input (kuning muda)</t>
        </is>
      </c>
      <c r="C20" s="4" t="inlineStr">
        <is>
          <t>Sel input: teks biru tua, latar kuning muda.</t>
        </is>
      </c>
    </row>
    <row r="21">
      <c r="B21" s="4" t="inlineStr">
        <is>
          <t>Formula hidup</t>
        </is>
      </c>
      <c r="C21" s="4" t="inlineStr">
        <is>
          <t>Sel hitam = rumus Excel aktif (jangan diketik ulang).</t>
        </is>
      </c>
    </row>
    <row r="22">
      <c r="B22" s="9" t="inlineStr">
        <is>
          <t>Output (hijau, berborder)</t>
        </is>
      </c>
      <c r="C22" s="4" t="inlineStr">
        <is>
          <t>Hasil kunci per blok perhitungan.</t>
        </is>
      </c>
    </row>
    <row r="24">
      <c r="B24" s="10" t="inlineStr">
        <is>
          <t>Maintenance ≈ 75% dari initial margin (konvensi umum).</t>
        </is>
      </c>
    </row>
    <row r="25">
      <c r="B25" s="10" t="inlineStr">
        <is>
          <t>Top-up ke INITIAL margin (bukan maintenance) — exchange selalu replenish buffer.</t>
        </is>
      </c>
    </row>
    <row r="26">
      <c r="B26" s="10" t="inlineStr">
        <is>
          <t>Tanpa respons margin call → likuidasi paksa di harga terburuk.</t>
        </is>
      </c>
    </row>
  </sheetData>
  <mergeCells count="5">
    <mergeCell ref="B24:C24"/>
    <mergeCell ref="B2:C2"/>
    <mergeCell ref="B25:C25"/>
    <mergeCell ref="B3:C3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MARGIN, MARK-TO-MARKET, DAN MARGIN CALL</t>
        </is>
      </c>
    </row>
    <row r="5">
      <c r="B5" s="2" t="inlineStr">
        <is>
          <t>Balance = Initial − (N × size × ΔP). Margin call bila balance &lt; maintenance.</t>
        </is>
      </c>
    </row>
    <row r="7" ht="20" customHeight="1">
      <c r="B7" s="3" t="inlineStr">
        <is>
          <t>INPUT — FUTURES EMAS IDR (HDN-1 &amp; HDN-2 P07)</t>
        </is>
      </c>
    </row>
    <row r="8">
      <c r="B8" s="4" t="inlineStr">
        <is>
          <t>Ukuran kontrak (gr/lot)</t>
        </is>
      </c>
      <c r="C8" s="12" t="n">
        <v>100</v>
      </c>
      <c r="D8" s="13" t="inlineStr">
        <is>
          <t>1 lot = 100 gr</t>
        </is>
      </c>
    </row>
    <row r="9">
      <c r="B9" s="4" t="inlineStr">
        <is>
          <t>Harga entry (Rp/gr)</t>
        </is>
      </c>
      <c r="C9" s="12" t="n">
        <v>1200000</v>
      </c>
      <c r="D9" s="13" t="inlineStr">
        <is>
          <t>Rp 1,2 jt/gr</t>
        </is>
      </c>
    </row>
    <row r="10">
      <c r="B10" s="4" t="inlineStr">
        <is>
          <t>Initial margin (Rp)</t>
        </is>
      </c>
      <c r="C10" s="12" t="n">
        <v>12000000</v>
      </c>
      <c r="D10" s="13" t="inlineStr">
        <is>
          <t>Rp 12 jt per lot</t>
        </is>
      </c>
    </row>
    <row r="11">
      <c r="B11" s="4" t="inlineStr">
        <is>
          <t>Maintenance (% dari initial)</t>
        </is>
      </c>
      <c r="C11" s="14" t="n">
        <v>0.75</v>
      </c>
      <c r="D11" s="13" t="inlineStr">
        <is>
          <t>75% (konvensi umum)</t>
        </is>
      </c>
    </row>
    <row r="12">
      <c r="B12" s="4" t="inlineStr">
        <is>
          <t>Maintenance margin (Rp)</t>
        </is>
      </c>
      <c r="C12" s="15">
        <f>C10*C11</f>
        <v/>
      </c>
      <c r="D12" s="13" t="inlineStr">
        <is>
          <t>'= 75% × 12 jt = Rp 9 jt</t>
        </is>
      </c>
    </row>
    <row r="14" ht="20" customHeight="1">
      <c r="B14" s="3" t="inlineStr">
        <is>
          <t>BLOK A — SIMULASI MTM 3 HARI (HDN-1 P07)</t>
        </is>
      </c>
    </row>
    <row r="15" ht="22" customHeight="1">
      <c r="B15" s="3" t="inlineStr">
        <is>
          <t>Hari</t>
        </is>
      </c>
      <c r="C15" s="3" t="inlineStr">
        <is>
          <t>Harga/gr (Rp)</t>
        </is>
      </c>
      <c r="D15" s="3" t="inlineStr">
        <is>
          <t>ΔHarga (Rp)</t>
        </is>
      </c>
      <c r="E15" s="3" t="inlineStr">
        <is>
          <t>Δ Balance (Rp)</t>
        </is>
      </c>
      <c r="F15" s="3" t="inlineStr">
        <is>
          <t>Balance akhir (Rp)</t>
        </is>
      </c>
      <c r="G15" s="3" t="inlineStr">
        <is>
          <t>Status</t>
        </is>
      </c>
    </row>
    <row r="16">
      <c r="B16" s="16" t="inlineStr">
        <is>
          <t>H-0 (entry)</t>
        </is>
      </c>
      <c r="C16" s="12" t="n">
        <v>1200000</v>
      </c>
      <c r="D16" s="16" t="inlineStr">
        <is>
          <t>—</t>
        </is>
      </c>
      <c r="E16" s="16" t="inlineStr">
        <is>
          <t>—</t>
        </is>
      </c>
      <c r="F16" s="17">
        <f>C10</f>
        <v/>
      </c>
      <c r="G16" s="16">
        <f>IF(F16&lt;C12,"MARGIN CALL","Aman")</f>
        <v/>
      </c>
    </row>
    <row r="17">
      <c r="B17" s="16" t="inlineStr">
        <is>
          <t>H-1</t>
        </is>
      </c>
      <c r="C17" s="12" t="n">
        <v>1210000</v>
      </c>
      <c r="D17" s="17">
        <f>C17-C16</f>
        <v/>
      </c>
      <c r="E17" s="17">
        <f>D17*C8</f>
        <v/>
      </c>
      <c r="F17" s="17">
        <f>F16+E17</f>
        <v/>
      </c>
      <c r="G17" s="16">
        <f>IF(F17&lt;C12,"MARGIN CALL","Aman")</f>
        <v/>
      </c>
    </row>
    <row r="18">
      <c r="B18" s="16" t="inlineStr">
        <is>
          <t>H-2</t>
        </is>
      </c>
      <c r="C18" s="12" t="n">
        <v>1180000</v>
      </c>
      <c r="D18" s="17">
        <f>C18-C17</f>
        <v/>
      </c>
      <c r="E18" s="17">
        <f>D18*C8</f>
        <v/>
      </c>
      <c r="F18" s="17">
        <f>F17+E18</f>
        <v/>
      </c>
      <c r="G18" s="16">
        <f>IF(F18&lt;C12,"MARGIN CALL","Aman")</f>
        <v/>
      </c>
    </row>
    <row r="19">
      <c r="B19" s="16" t="inlineStr">
        <is>
          <t>H-3</t>
        </is>
      </c>
      <c r="C19" s="12" t="n">
        <v>1175000</v>
      </c>
      <c r="D19" s="17">
        <f>C19-C18</f>
        <v/>
      </c>
      <c r="E19" s="17">
        <f>D19*C8</f>
        <v/>
      </c>
      <c r="F19" s="17">
        <f>F18+E19</f>
        <v/>
      </c>
      <c r="G19" s="16">
        <f>IF(F19&lt;C12,"MARGIN CALL","Aman")</f>
        <v/>
      </c>
    </row>
    <row r="20">
      <c r="B20" s="10" t="inlineStr">
        <is>
          <t>H-3: balance Rp 9,5 jt — masih di atas maintenance Rp 9 jt (selisih tipis), tidak margin call.</t>
        </is>
      </c>
    </row>
    <row r="22" ht="20" customHeight="1">
      <c r="B22" s="3" t="inlineStr">
        <is>
          <t>BLOK B — LEVEL HARGA PICO MARGIN CALL (HDN-2 P07)</t>
        </is>
      </c>
    </row>
    <row r="23">
      <c r="B23" s="4" t="inlineStr">
        <is>
          <t>Loss toleransi = IM − MM</t>
        </is>
      </c>
      <c r="C23" s="18">
        <f>C10-C12</f>
        <v/>
      </c>
      <c r="D23" s="13" t="inlineStr">
        <is>
          <t>'= 12 − 9 = Rp 3 jt</t>
        </is>
      </c>
    </row>
    <row r="24">
      <c r="B24" s="4" t="inlineStr">
        <is>
          <t>Δharga per gram</t>
        </is>
      </c>
      <c r="C24" s="18">
        <f>C23/C8</f>
        <v/>
      </c>
      <c r="D24" s="13" t="inlineStr">
        <is>
          <t>'= 3 jt ÷ 100 gr = Rp 30.000/gr</t>
        </is>
      </c>
    </row>
    <row r="25">
      <c r="B25" s="4" t="inlineStr">
        <is>
          <t>HARGA PICO MARGIN CALL</t>
        </is>
      </c>
      <c r="C25" s="15">
        <f>C9-C24</f>
        <v/>
      </c>
      <c r="D25" s="13" t="inlineStr">
        <is>
          <t>'= 1.200.000 − 30.000 = Rp 1.170.000/gr</t>
        </is>
      </c>
    </row>
    <row r="27" ht="20" customHeight="1">
      <c r="B27" s="3" t="inlineStr">
        <is>
          <t>INPUT — KONTRAK USD DI KBI (HDN-1 &amp; HDN-2 P13)</t>
        </is>
      </c>
    </row>
    <row r="28">
      <c r="B28" s="4" t="inlineStr">
        <is>
          <t>Jumlah kontrak (N)</t>
        </is>
      </c>
      <c r="C28" s="12" t="n">
        <v>5</v>
      </c>
      <c r="D28" s="13" t="inlineStr">
        <is>
          <t>kontrak long</t>
        </is>
      </c>
    </row>
    <row r="29">
      <c r="B29" s="4" t="inlineStr">
        <is>
          <t>Contract size (oz)</t>
        </is>
      </c>
      <c r="C29" s="12" t="n">
        <v>100</v>
      </c>
      <c r="D29" s="13" t="inlineStr">
        <is>
          <t>per kontrak</t>
        </is>
      </c>
    </row>
    <row r="30">
      <c r="B30" s="4" t="inlineStr">
        <is>
          <t>Initial margin (USD/kontrak)</t>
        </is>
      </c>
      <c r="C30" s="12" t="n">
        <v>5000</v>
      </c>
      <c r="D30" s="13" t="inlineStr">
        <is>
          <t>USD 5.000</t>
        </is>
      </c>
    </row>
    <row r="31">
      <c r="B31" s="4" t="inlineStr">
        <is>
          <t>Maintenance (USD/kontrak)</t>
        </is>
      </c>
      <c r="C31" s="12" t="n">
        <v>4000</v>
      </c>
      <c r="D31" s="13" t="inlineStr">
        <is>
          <t>USD 4.000</t>
        </is>
      </c>
    </row>
    <row r="32">
      <c r="B32" s="4" t="inlineStr">
        <is>
          <t>Skenario B: Δ harga (USD/oz)</t>
        </is>
      </c>
      <c r="C32" s="12" t="n">
        <v>-12</v>
      </c>
      <c r="D32" s="13" t="inlineStr">
        <is>
          <t>turun USD 12/oz</t>
        </is>
      </c>
    </row>
    <row r="33">
      <c r="B33" s="4" t="inlineStr">
        <is>
          <t>Skenario A: Δ harga (USD/oz)</t>
        </is>
      </c>
      <c r="C33" s="12" t="n">
        <v>-5</v>
      </c>
      <c r="D33" s="13" t="inlineStr">
        <is>
          <t>turun USD 5/oz (HDN-2 P13)</t>
        </is>
      </c>
    </row>
    <row r="35" ht="20" customHeight="1">
      <c r="B35" s="3" t="inlineStr">
        <is>
          <t>BLOK C — MARGIN CALL CALCULATION (HDN-1 P13)</t>
        </is>
      </c>
    </row>
    <row r="36">
      <c r="B36" s="4" t="inlineStr">
        <is>
          <t>Total initial margin</t>
        </is>
      </c>
      <c r="C36" s="18">
        <f>C28*C30</f>
        <v/>
      </c>
      <c r="D36" s="13" t="inlineStr">
        <is>
          <t>'= 5 × 5.000 = USD 25.000</t>
        </is>
      </c>
    </row>
    <row r="37">
      <c r="B37" s="4" t="inlineStr">
        <is>
          <t>Total maintenance</t>
        </is>
      </c>
      <c r="C37" s="18">
        <f>C28*C31</f>
        <v/>
      </c>
      <c r="D37" s="13" t="inlineStr">
        <is>
          <t>'= 5 × 4.000 = USD 20.000</t>
        </is>
      </c>
    </row>
    <row r="38" ht="22" customHeight="1">
      <c r="B38" s="3" t="inlineStr">
        <is>
          <t>Skenario</t>
        </is>
      </c>
      <c r="C38" s="3" t="inlineStr">
        <is>
          <t>Rugi N×size×ΔP (USD)</t>
        </is>
      </c>
      <c r="D38" s="3" t="inlineStr">
        <is>
          <t>Balance (USD)</t>
        </is>
      </c>
      <c r="E38" s="3" t="inlineStr">
        <is>
          <t>vs Maintenance</t>
        </is>
      </c>
      <c r="F38" s="3" t="inlineStr">
        <is>
          <t>Margin call?</t>
        </is>
      </c>
    </row>
    <row r="39">
      <c r="B39" s="4" t="inlineStr">
        <is>
          <t>A: turun USD 5</t>
        </is>
      </c>
      <c r="C39" s="17">
        <f>C28*C29*C33</f>
        <v/>
      </c>
      <c r="D39" s="17">
        <f>C36+C39</f>
        <v/>
      </c>
      <c r="E39" s="16">
        <f>IF(D39&lt;C37,"Balance &lt; maintenance","Balance ≥ maintenance")</f>
        <v/>
      </c>
      <c r="G39" s="19">
        <f>IF(D39&lt;C37,"YA","TIDAK")</f>
        <v/>
      </c>
    </row>
    <row r="40">
      <c r="B40" s="4" t="inlineStr">
        <is>
          <t>B: turun USD 12</t>
        </is>
      </c>
      <c r="C40" s="17">
        <f>C28*C29*C32</f>
        <v/>
      </c>
      <c r="D40" s="17">
        <f>C36+C40</f>
        <v/>
      </c>
      <c r="E40" s="16">
        <f>IF(D40&lt;C37,"Balance &lt; maintenance","Balance ≥ maintenance")</f>
        <v/>
      </c>
      <c r="G40" s="19">
        <f>IF(D40&lt;C37,"YA","TIDAK")</f>
        <v/>
      </c>
    </row>
    <row r="41">
      <c r="B41" s="4" t="inlineStr">
        <is>
          <t>Top-up skenario B (ke initial)</t>
        </is>
      </c>
      <c r="C41" s="15">
        <f>C36-(C36+C28*C29*C32)</f>
        <v/>
      </c>
      <c r="D41" s="13" t="inlineStr">
        <is>
          <t>'= 25.000 − 19.000 = USD 6.000</t>
        </is>
      </c>
    </row>
    <row r="42">
      <c r="B42" s="10" t="inlineStr">
        <is>
          <t>Formula: Balance = Initial − (N × size × ΔP); margin call bila Balance &lt; Maintenance; top-up ke initial.</t>
        </is>
      </c>
    </row>
  </sheetData>
  <mergeCells count="26">
    <mergeCell ref="D9:G9"/>
    <mergeCell ref="B42:G42"/>
    <mergeCell ref="D12:G12"/>
    <mergeCell ref="B14:G14"/>
    <mergeCell ref="D8:G8"/>
    <mergeCell ref="D25:G25"/>
    <mergeCell ref="D24:G24"/>
    <mergeCell ref="D30:G30"/>
    <mergeCell ref="D33:G33"/>
    <mergeCell ref="D29:G29"/>
    <mergeCell ref="D23:G23"/>
    <mergeCell ref="D10:G10"/>
    <mergeCell ref="B20:G20"/>
    <mergeCell ref="D31:G31"/>
    <mergeCell ref="B5:G5"/>
    <mergeCell ref="D36:G36"/>
    <mergeCell ref="B35:G35"/>
    <mergeCell ref="B4:G4"/>
    <mergeCell ref="D11:G11"/>
    <mergeCell ref="B7:G7"/>
    <mergeCell ref="D32:G32"/>
    <mergeCell ref="D41:G41"/>
    <mergeCell ref="B22:G22"/>
    <mergeCell ref="B27:G27"/>
    <mergeCell ref="D37:G37"/>
    <mergeCell ref="D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