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MIDAS\OneDrive\Claude\Personal\atlas\05-Tech\stdsquare-hugo\static\excel\"/>
    </mc:Choice>
  </mc:AlternateContent>
  <xr:revisionPtr revIDLastSave="0" documentId="13_ncr:1_{865DA66F-EB0A-4EA9-B2E4-C2B0BA1E6817}" xr6:coauthVersionLast="47" xr6:coauthVersionMax="47" xr10:uidLastSave="{00000000-0000-0000-0000-000000000000}"/>
  <bookViews>
    <workbookView xWindow="-120" yWindow="-120" windowWidth="27240" windowHeight="16470" xr2:uid="{00000000-000D-0000-FFFF-FFFF00000000}"/>
  </bookViews>
  <sheets>
    <sheet name="Ringkasan" sheetId="1" r:id="rId1"/>
    <sheet name="Kalkulasi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8" i="2" l="1"/>
  <c r="C29" i="2" s="1"/>
  <c r="C13" i="1" s="1"/>
  <c r="C11" i="2"/>
  <c r="C11" i="1" s="1"/>
  <c r="E10" i="2"/>
  <c r="D10" i="2"/>
  <c r="E9" i="2"/>
  <c r="D9" i="2"/>
  <c r="E8" i="2"/>
  <c r="D8" i="2"/>
  <c r="E7" i="2"/>
  <c r="D7" i="2"/>
  <c r="C12" i="2" l="1"/>
  <c r="C14" i="2" s="1"/>
  <c r="C12" i="1"/>
  <c r="C15" i="2"/>
  <c r="C30" i="2"/>
  <c r="C32" i="2" l="1"/>
  <c r="C31" i="2"/>
  <c r="C15" i="1" s="1"/>
  <c r="C14" i="1"/>
</calcChain>
</file>

<file path=xl/sharedStrings.xml><?xml version="1.0" encoding="utf-8"?>
<sst xmlns="http://schemas.openxmlformats.org/spreadsheetml/2006/main" count="85" uniqueCount="80">
  <si>
    <t>KONSENTRASI PASAR (CR4 &amp; HHI) — EKONOMI MANAJERIAL LK</t>
  </si>
  <si>
    <t>Magister Manajemen · Ekonomi Manajerial Lembaga Keuangan · Pertemuan 3  ·  Sumber contoh: deck pertemuan-03.md (Indikator Konsentrasi CR4 &amp; HHI + Pasca-Merger HHI BSI)</t>
  </si>
  <si>
    <t>CONTOH PADA DECK (ANGKA SAMA)</t>
  </si>
  <si>
    <t>CR4 deck</t>
  </si>
  <si>
    <t>BCA 16% + Mandiri 15% + BRI 13% + BNI 8% = 52% pangsa 4 bank terbesar</t>
  </si>
  <si>
    <t>HHI deck</t>
  </si>
  <si>
    <t>Subtotal 4 bank 714 poin + sisa ~200-300 -&gt; total ~900-1000 (moderately concentrated)</t>
  </si>
  <si>
    <t>Merger BSI deck</t>
  </si>
  <si>
    <t>HHI syariah pre ~10 -&gt; post ~26; Delta HHI +16 (aman, &lt;&lt;1500)</t>
  </si>
  <si>
    <t>HASIL UTAMA — LIVE DARI SHEET KALKULASI</t>
  </si>
  <si>
    <t>CR4 perbankan (poin %)</t>
  </si>
  <si>
    <t>rumus hidup — ikut berubah saat INPUT diedit</t>
  </si>
  <si>
    <t>HHI total industri (poin)</t>
  </si>
  <si>
    <t>HHI pre-merger BSI (poin)</t>
  </si>
  <si>
    <t>HHI post-merger BSI (poin)</t>
  </si>
  <si>
    <t>Delta HHI merger BSI</t>
  </si>
  <si>
    <t>CATATAN</t>
  </si>
  <si>
    <t>Konvensi satuan: HHI dalam poin (pangsa % dikuadratkan), contoh 16%^2 = 256 poin — sama seperti tabel deck.</t>
  </si>
  <si>
    <t>Sigma kuadrat bank kecil adalah asumsi deck (200-300 poin untuk ~100 bank); ubah INPUT untuk sensitivitas.</t>
  </si>
  <si>
    <t>CARA PAKAI</t>
  </si>
  <si>
    <t>1. Buka sheet Kalkulasi; ubah hanya sel berlatar KUNING MUDA (INPUT).</t>
  </si>
  <si>
    <t>2. Semua langkah berhitung memakai FORMULA HIDUP (=SUM, =SQRT, =NORMSINV, dst) — jangan diketik ulang.</t>
  </si>
  <si>
    <t>3. OUTPUT utama berlatar hijau dan berborder; sheet Ringkasan ikut ter-update otomatis.</t>
  </si>
  <si>
    <t>INPUT (kuning muda)</t>
  </si>
  <si>
    <t>sel yang boleh Anda ubah</t>
  </si>
  <si>
    <t>Formula langkah</t>
  </si>
  <si>
    <t>sel hitam = perhitungan otomatis</t>
  </si>
  <si>
    <t>OUTPUT (hijau, berborder)</t>
  </si>
  <si>
    <t>hasil kunci latihan</t>
  </si>
  <si>
    <t>KONSENTRASI PASAR: CR4 &amp; HHI + MERGER BSI</t>
  </si>
  <si>
    <t>Deck P3: pangsa 4 bank besar (BCA 16%, Mandiri 15%, BRI 13%, BNI 8%) -&gt; CR4 52%, HHI ~900-1000 (moderately concentrated); merger BSI menaikkan HHI syariah +16 poin.</t>
  </si>
  <si>
    <t>A. HITUNG DARI NOL — CR4 &amp; HHI 4 BANK BESAR</t>
  </si>
  <si>
    <t>Bank</t>
  </si>
  <si>
    <t>Pangsa s_i</t>
  </si>
  <si>
    <t>Kuadrat s_i^2</t>
  </si>
  <si>
    <t>CR4 kumulatif</t>
  </si>
  <si>
    <t>Catatan</t>
  </si>
  <si>
    <t>BCA</t>
  </si>
  <si>
    <t>16^2 = 256</t>
  </si>
  <si>
    <t>Mandiri</t>
  </si>
  <si>
    <t>15^2 = 225</t>
  </si>
  <si>
    <t>BRI</t>
  </si>
  <si>
    <t>13^2 = 169</t>
  </si>
  <si>
    <t>BNI</t>
  </si>
  <si>
    <t>8^2 = 64 (subtotal 4 bank: 714)</t>
  </si>
  <si>
    <t>1. CR4 = 16 + 15 + 13 + 8 (poin persen)</t>
  </si>
  <si>
    <t>deck: 52%</t>
  </si>
  <si>
    <t>2. HHI subtotal 4 bank = jumlah s_i^2 (poin)</t>
  </si>
  <si>
    <t>deck: 714</t>
  </si>
  <si>
    <t>3. Sigma kuadrat ~100 bank kecil (poin, input)</t>
  </si>
  <si>
    <t>deck: sisa ~200-300 poin</t>
  </si>
  <si>
    <t>4. HHI total industri = 714 + sisa</t>
  </si>
  <si>
    <t>deck: ~900-1000</t>
  </si>
  <si>
    <t>5. Klasifikasi DOJ (AS)</t>
  </si>
  <si>
    <t>deck: Indonesia = moderately concentrated</t>
  </si>
  <si>
    <t>B. HITUNG DARI NOL — HHI PASCA-MERGER BSI (BANK SYARIAH)</t>
  </si>
  <si>
    <t>Skenario deck: pre-merger BRI Syariah ~2%, Mandiri Syariah ~2%, BNI Syariah ~1%, gabungan post-merger BSI ~5% dari pasar perbankan (aset total).</t>
  </si>
  <si>
    <t>INPUT — ubah sel kuning muda</t>
  </si>
  <si>
    <t>Pangsa BRI Syariah (pre)</t>
  </si>
  <si>
    <t>deck: 2%</t>
  </si>
  <si>
    <t>Pangsa Mandiri Syariah (pre)</t>
  </si>
  <si>
    <t>Pangsa BNI Syariah (pre)</t>
  </si>
  <si>
    <t>deck: 1%</t>
  </si>
  <si>
    <t>Pangsa gabungan BSI (post)</t>
  </si>
  <si>
    <t>deck: ~5%</t>
  </si>
  <si>
    <t>Jumlah bank syariah lain</t>
  </si>
  <si>
    <t>deck: ~30 bank</t>
  </si>
  <si>
    <t>Pangsa rata-rata bank lain</t>
  </si>
  <si>
    <t>deck: ~0,17% per bank</t>
  </si>
  <si>
    <t>LANGKAH — formula hidup (tabel deck)</t>
  </si>
  <si>
    <t>1. Sigma lain^2 = 30 x 0,17^2 (poin)</t>
  </si>
  <si>
    <t>deck: ~0,9 poin</t>
  </si>
  <si>
    <t>2. HHI pre-merger = 2^2+2^2+1^2 + lain (poin)</t>
  </si>
  <si>
    <t>deck: ~10 (rendah, kompetitif)</t>
  </si>
  <si>
    <t>3. HHI post-merger = 5^2 + lain (poin)</t>
  </si>
  <si>
    <t>deck: ~26</t>
  </si>
  <si>
    <t>4. Delta HHI = post - pre</t>
  </si>
  <si>
    <t>deck: +16 poin (naik, tetap jauh di bawah 1500)</t>
  </si>
  <si>
    <t>5. Klasifikasi pasca-merger</t>
  </si>
  <si>
    <t>deck: tetap &lt;1500 — disetujui regulator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</si>
</sst>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#,##0.0"/>
  </numFmts>
  <fonts count="7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i/>
      <sz val="10"/>
      <color rgb="FF555555"/>
      <name val="Calibri"/>
    </font>
    <font>
      <sz val="11"/>
      <color rgb="FF000000"/>
      <name val="Calibri"/>
    </font>
    <font>
      <b/>
      <sz val="11"/>
      <color rgb="FF1F4E79"/>
      <name val="Calibri"/>
    </font>
    <font>
      <b/>
      <sz val="11"/>
      <color rgb="FF000000"/>
      <name val="Calibri"/>
    </font>
    <font>
      <b/>
      <sz val="11"/>
      <color rgb="FF1B5E2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00C853"/>
      </patternFill>
    </fill>
    <fill>
      <patternFill patternType="solid">
        <fgColor rgb="FFE8F5E9"/>
      </patternFill>
    </fill>
    <fill>
      <patternFill patternType="solid">
        <fgColor rgb="FFFFF9C4"/>
      </patternFill>
    </fill>
    <fill>
      <patternFill patternType="solid">
        <fgColor rgb="FFFFF59D"/>
      </patternFill>
    </fill>
    <fill>
      <patternFill patternType="solid">
        <fgColor rgb="FFC8E6C9"/>
      </patternFill>
    </fill>
  </fills>
  <borders count="4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/>
      <right/>
      <top style="thin">
        <color rgb="FFBBBBBB"/>
      </top>
      <bottom style="thin">
        <color rgb="FFBBBBBB"/>
      </bottom>
      <diagonal/>
    </border>
    <border>
      <left/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3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3" fontId="6" fillId="6" borderId="1" xfId="0" applyNumberFormat="1" applyFont="1" applyFill="1" applyBorder="1" applyAlignment="1">
      <alignment horizontal="center" vertical="center" wrapText="1"/>
    </xf>
    <xf numFmtId="4" fontId="6" fillId="6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6" fillId="6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164" fontId="4" fillId="4" borderId="1" xfId="0" applyNumberFormat="1" applyFont="1" applyFill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3" fontId="4" fillId="4" borderId="1" xfId="0" applyNumberFormat="1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6" fillId="6" borderId="1" xfId="0" applyFont="1" applyFill="1" applyBorder="1" applyAlignment="1">
      <alignment horizontal="center" vertical="center" wrapText="1"/>
    </xf>
    <xf numFmtId="10" fontId="4" fillId="4" borderId="1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" fontId="6" fillId="6" borderId="1" xfId="0" applyNumberFormat="1" applyFont="1" applyFill="1" applyBorder="1" applyAlignment="1">
      <alignment horizontal="center" vertical="center" wrapText="1"/>
    </xf>
    <xf numFmtId="0" fontId="0" fillId="0" borderId="3" xfId="0" applyBorder="1"/>
    <xf numFmtId="0" fontId="3" fillId="0" borderId="0" xfId="0" applyFont="1" applyAlignment="1">
      <alignment horizontal="left" vertical="center" wrapText="1"/>
    </xf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2" xfId="0" applyBorder="1"/>
    <xf numFmtId="0" fontId="2" fillId="3" borderId="0" xfId="0" applyFont="1" applyFill="1" applyAlignment="1">
      <alignment horizontal="center" vertical="center" wrapText="1"/>
    </xf>
    <xf numFmtId="3" fontId="6" fillId="6" borderId="1" xfId="0" applyNumberFormat="1" applyFont="1" applyFill="1" applyBorder="1" applyAlignment="1">
      <alignment horizontal="center" vertical="center" wrapText="1"/>
    </xf>
    <xf numFmtId="165" fontId="6" fillId="6" borderId="1" xfId="0" applyNumberFormat="1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28"/>
  <sheetViews>
    <sheetView showGridLines="0" tabSelected="1" workbookViewId="0"/>
  </sheetViews>
  <sheetFormatPr defaultRowHeight="15" x14ac:dyDescent="0.25"/>
  <cols>
    <col min="1" max="1" width="3" customWidth="1"/>
    <col min="2" max="2" width="44" customWidth="1"/>
    <col min="3" max="3" width="26" customWidth="1"/>
    <col min="4" max="4" width="24" customWidth="1"/>
    <col min="5" max="5" width="58" customWidth="1"/>
  </cols>
  <sheetData>
    <row r="2" spans="2:5" ht="27.95" customHeight="1" x14ac:dyDescent="0.25">
      <c r="B2" s="23" t="s">
        <v>0</v>
      </c>
      <c r="C2" s="22"/>
      <c r="D2" s="22"/>
      <c r="E2" s="22"/>
    </row>
    <row r="3" spans="2:5" ht="30" customHeight="1" x14ac:dyDescent="0.25">
      <c r="B3" s="26" t="s">
        <v>1</v>
      </c>
      <c r="C3" s="22"/>
      <c r="D3" s="22"/>
      <c r="E3" s="22"/>
    </row>
    <row r="5" spans="2:5" ht="21.95" customHeight="1" x14ac:dyDescent="0.25">
      <c r="B5" s="23" t="s">
        <v>2</v>
      </c>
      <c r="C5" s="22"/>
      <c r="D5" s="22"/>
      <c r="E5" s="22"/>
    </row>
    <row r="6" spans="2:5" x14ac:dyDescent="0.25">
      <c r="B6" s="1" t="s">
        <v>3</v>
      </c>
      <c r="C6" s="24" t="s">
        <v>4</v>
      </c>
      <c r="D6" s="25"/>
      <c r="E6" s="20"/>
    </row>
    <row r="7" spans="2:5" x14ac:dyDescent="0.25">
      <c r="B7" s="1" t="s">
        <v>5</v>
      </c>
      <c r="C7" s="24" t="s">
        <v>6</v>
      </c>
      <c r="D7" s="25"/>
      <c r="E7" s="20"/>
    </row>
    <row r="8" spans="2:5" x14ac:dyDescent="0.25">
      <c r="B8" s="1" t="s">
        <v>7</v>
      </c>
      <c r="C8" s="24" t="s">
        <v>8</v>
      </c>
      <c r="D8" s="25"/>
      <c r="E8" s="20"/>
    </row>
    <row r="10" spans="2:5" ht="21.95" customHeight="1" x14ac:dyDescent="0.25">
      <c r="B10" s="23" t="s">
        <v>9</v>
      </c>
      <c r="C10" s="22"/>
      <c r="D10" s="22"/>
      <c r="E10" s="22"/>
    </row>
    <row r="11" spans="2:5" x14ac:dyDescent="0.25">
      <c r="B11" s="2" t="s">
        <v>10</v>
      </c>
      <c r="C11" s="28">
        <f>Kalkulasi!C11</f>
        <v>52</v>
      </c>
      <c r="D11" s="20"/>
      <c r="E11" s="3" t="s">
        <v>11</v>
      </c>
    </row>
    <row r="12" spans="2:5" x14ac:dyDescent="0.25">
      <c r="B12" s="2" t="s">
        <v>12</v>
      </c>
      <c r="C12" s="27">
        <f>Kalkulasi!C14</f>
        <v>964</v>
      </c>
      <c r="D12" s="20"/>
      <c r="E12" s="3" t="s">
        <v>11</v>
      </c>
    </row>
    <row r="13" spans="2:5" x14ac:dyDescent="0.25">
      <c r="B13" s="2" t="s">
        <v>13</v>
      </c>
      <c r="C13" s="19">
        <f>Kalkulasi!C29</f>
        <v>9.8669999999999991</v>
      </c>
      <c r="D13" s="20"/>
      <c r="E13" s="3" t="s">
        <v>11</v>
      </c>
    </row>
    <row r="14" spans="2:5" x14ac:dyDescent="0.25">
      <c r="B14" s="2" t="s">
        <v>14</v>
      </c>
      <c r="C14" s="19">
        <f>Kalkulasi!C30</f>
        <v>25.867000000000001</v>
      </c>
      <c r="D14" s="20"/>
      <c r="E14" s="3" t="s">
        <v>11</v>
      </c>
    </row>
    <row r="15" spans="2:5" x14ac:dyDescent="0.25">
      <c r="B15" s="2" t="s">
        <v>15</v>
      </c>
      <c r="C15" s="19">
        <f>Kalkulasi!C31</f>
        <v>16</v>
      </c>
      <c r="D15" s="20"/>
      <c r="E15" s="3" t="s">
        <v>11</v>
      </c>
    </row>
    <row r="17" spans="2:5" ht="21.95" customHeight="1" x14ac:dyDescent="0.25">
      <c r="B17" s="23" t="s">
        <v>16</v>
      </c>
      <c r="C17" s="22"/>
      <c r="D17" s="22"/>
      <c r="E17" s="22"/>
    </row>
    <row r="18" spans="2:5" x14ac:dyDescent="0.25">
      <c r="B18" s="21" t="s">
        <v>17</v>
      </c>
      <c r="C18" s="22"/>
      <c r="D18" s="22"/>
      <c r="E18" s="22"/>
    </row>
    <row r="19" spans="2:5" x14ac:dyDescent="0.25">
      <c r="B19" s="21" t="s">
        <v>18</v>
      </c>
      <c r="C19" s="22"/>
      <c r="D19" s="22"/>
      <c r="E19" s="22"/>
    </row>
    <row r="21" spans="2:5" ht="21.95" customHeight="1" x14ac:dyDescent="0.25">
      <c r="B21" s="23" t="s">
        <v>19</v>
      </c>
      <c r="C21" s="22"/>
      <c r="D21" s="22"/>
      <c r="E21" s="22"/>
    </row>
    <row r="22" spans="2:5" x14ac:dyDescent="0.25">
      <c r="B22" s="21" t="s">
        <v>20</v>
      </c>
      <c r="C22" s="22"/>
      <c r="D22" s="22"/>
      <c r="E22" s="22"/>
    </row>
    <row r="23" spans="2:5" x14ac:dyDescent="0.25">
      <c r="B23" s="21" t="s">
        <v>21</v>
      </c>
      <c r="C23" s="22"/>
      <c r="D23" s="22"/>
      <c r="E23" s="22"/>
    </row>
    <row r="24" spans="2:5" x14ac:dyDescent="0.25">
      <c r="B24" s="21" t="s">
        <v>22</v>
      </c>
      <c r="C24" s="22"/>
      <c r="D24" s="22"/>
      <c r="E24" s="22"/>
    </row>
    <row r="26" spans="2:5" x14ac:dyDescent="0.25">
      <c r="B26" s="6" t="s">
        <v>23</v>
      </c>
      <c r="C26" s="3" t="s">
        <v>24</v>
      </c>
    </row>
    <row r="27" spans="2:5" ht="25.5" x14ac:dyDescent="0.25">
      <c r="B27" s="1" t="s">
        <v>25</v>
      </c>
      <c r="C27" s="3" t="s">
        <v>26</v>
      </c>
    </row>
    <row r="28" spans="2:5" x14ac:dyDescent="0.25">
      <c r="B28" s="7" t="s">
        <v>27</v>
      </c>
      <c r="C28" s="3" t="s">
        <v>28</v>
      </c>
    </row>
  </sheetData>
  <mergeCells count="19">
    <mergeCell ref="B2:E2"/>
    <mergeCell ref="C6:E6"/>
    <mergeCell ref="B17:E17"/>
    <mergeCell ref="B23:E23"/>
    <mergeCell ref="C13:D13"/>
    <mergeCell ref="B19:E19"/>
    <mergeCell ref="B10:E10"/>
    <mergeCell ref="B3:E3"/>
    <mergeCell ref="C7:E7"/>
    <mergeCell ref="B22:E22"/>
    <mergeCell ref="C12:D12"/>
    <mergeCell ref="B18:E18"/>
    <mergeCell ref="C11:D11"/>
    <mergeCell ref="B21:E21"/>
    <mergeCell ref="C15:D15"/>
    <mergeCell ref="C14:D14"/>
    <mergeCell ref="B24:E24"/>
    <mergeCell ref="B5:E5"/>
    <mergeCell ref="C8:E8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32"/>
  <sheetViews>
    <sheetView showGridLines="0" workbookViewId="0"/>
  </sheetViews>
  <sheetFormatPr defaultRowHeight="15" x14ac:dyDescent="0.25"/>
  <cols>
    <col min="1" max="1" width="3" customWidth="1"/>
    <col min="2" max="2" width="44" customWidth="1"/>
    <col min="3" max="5" width="16" customWidth="1"/>
    <col min="6" max="6" width="52" customWidth="1"/>
  </cols>
  <sheetData>
    <row r="2" spans="2:6" ht="27.95" customHeight="1" x14ac:dyDescent="0.25">
      <c r="B2" s="23" t="s">
        <v>29</v>
      </c>
      <c r="C2" s="22"/>
      <c r="D2" s="22"/>
      <c r="E2" s="22"/>
      <c r="F2" s="22"/>
    </row>
    <row r="3" spans="2:6" ht="30" customHeight="1" x14ac:dyDescent="0.25">
      <c r="B3" s="26" t="s">
        <v>30</v>
      </c>
      <c r="C3" s="22"/>
      <c r="D3" s="22"/>
      <c r="E3" s="22"/>
      <c r="F3" s="22"/>
    </row>
    <row r="5" spans="2:6" ht="21.95" customHeight="1" x14ac:dyDescent="0.25">
      <c r="B5" s="23" t="s">
        <v>31</v>
      </c>
      <c r="C5" s="22"/>
      <c r="D5" s="22"/>
      <c r="E5" s="22"/>
      <c r="F5" s="22"/>
    </row>
    <row r="6" spans="2:6" x14ac:dyDescent="0.25">
      <c r="B6" s="8" t="s">
        <v>32</v>
      </c>
      <c r="C6" s="8" t="s">
        <v>33</v>
      </c>
      <c r="D6" s="8" t="s">
        <v>34</v>
      </c>
      <c r="E6" s="8" t="s">
        <v>35</v>
      </c>
      <c r="F6" s="8" t="s">
        <v>36</v>
      </c>
    </row>
    <row r="7" spans="2:6" x14ac:dyDescent="0.25">
      <c r="B7" s="1" t="s">
        <v>37</v>
      </c>
      <c r="C7" s="9">
        <v>0.16</v>
      </c>
      <c r="D7" s="10">
        <f>(C7*100)^2</f>
        <v>256</v>
      </c>
      <c r="E7" s="11">
        <f>SUM($C$7:C7)*100</f>
        <v>16</v>
      </c>
      <c r="F7" s="12" t="s">
        <v>38</v>
      </c>
    </row>
    <row r="8" spans="2:6" x14ac:dyDescent="0.25">
      <c r="B8" s="1" t="s">
        <v>39</v>
      </c>
      <c r="C8" s="9">
        <v>0.15</v>
      </c>
      <c r="D8" s="10">
        <f>(C8*100)^2</f>
        <v>225</v>
      </c>
      <c r="E8" s="11">
        <f>SUM($C$7:C8)*100</f>
        <v>31</v>
      </c>
      <c r="F8" s="12" t="s">
        <v>40</v>
      </c>
    </row>
    <row r="9" spans="2:6" x14ac:dyDescent="0.25">
      <c r="B9" s="1" t="s">
        <v>41</v>
      </c>
      <c r="C9" s="9">
        <v>0.13</v>
      </c>
      <c r="D9" s="10">
        <f>(C9*100)^2</f>
        <v>169</v>
      </c>
      <c r="E9" s="11">
        <f>SUM($C$7:C9)*100</f>
        <v>44</v>
      </c>
      <c r="F9" s="12" t="s">
        <v>42</v>
      </c>
    </row>
    <row r="10" spans="2:6" x14ac:dyDescent="0.25">
      <c r="B10" s="1" t="s">
        <v>43</v>
      </c>
      <c r="C10" s="9">
        <v>0.08</v>
      </c>
      <c r="D10" s="10">
        <f>(C10*100)^2</f>
        <v>64</v>
      </c>
      <c r="E10" s="11">
        <f>SUM($C$7:C10)*100</f>
        <v>52</v>
      </c>
      <c r="F10" s="12" t="s">
        <v>44</v>
      </c>
    </row>
    <row r="11" spans="2:6" x14ac:dyDescent="0.25">
      <c r="B11" s="1" t="s">
        <v>45</v>
      </c>
      <c r="C11" s="11">
        <f>SUM(C7:C10)*100</f>
        <v>52</v>
      </c>
      <c r="E11" s="12" t="s">
        <v>46</v>
      </c>
    </row>
    <row r="12" spans="2:6" x14ac:dyDescent="0.25">
      <c r="B12" s="1" t="s">
        <v>47</v>
      </c>
      <c r="C12" s="10">
        <f>SUM(D7:D10)</f>
        <v>714</v>
      </c>
      <c r="E12" s="12" t="s">
        <v>48</v>
      </c>
    </row>
    <row r="13" spans="2:6" ht="25.5" x14ac:dyDescent="0.25">
      <c r="B13" s="1" t="s">
        <v>49</v>
      </c>
      <c r="C13" s="13">
        <v>250</v>
      </c>
      <c r="E13" s="12" t="s">
        <v>50</v>
      </c>
    </row>
    <row r="14" spans="2:6" x14ac:dyDescent="0.25">
      <c r="B14" s="14" t="s">
        <v>51</v>
      </c>
      <c r="C14" s="4">
        <f>C12+C13</f>
        <v>964</v>
      </c>
      <c r="E14" s="12" t="s">
        <v>52</v>
      </c>
    </row>
    <row r="15" spans="2:6" ht="38.25" x14ac:dyDescent="0.25">
      <c r="B15" s="14" t="s">
        <v>53</v>
      </c>
      <c r="C15" s="15" t="str">
        <f>IF(C14&lt;1500,"Competitive / moderately (&lt;1500)",IF(C14&lt;=2500,"Moderately concentrated","Highly concentrated"))</f>
        <v>Competitive / moderately (&lt;1500)</v>
      </c>
      <c r="E15" s="12" t="s">
        <v>54</v>
      </c>
    </row>
    <row r="17" spans="2:6" ht="21.95" customHeight="1" x14ac:dyDescent="0.25">
      <c r="B17" s="23" t="s">
        <v>55</v>
      </c>
      <c r="C17" s="22"/>
      <c r="D17" s="22"/>
      <c r="E17" s="22"/>
      <c r="F17" s="22"/>
    </row>
    <row r="18" spans="2:6" x14ac:dyDescent="0.25">
      <c r="B18" s="30" t="s">
        <v>56</v>
      </c>
      <c r="C18" s="22"/>
      <c r="D18" s="22"/>
      <c r="E18" s="22"/>
      <c r="F18" s="22"/>
    </row>
    <row r="19" spans="2:6" x14ac:dyDescent="0.25">
      <c r="B19" s="29" t="s">
        <v>57</v>
      </c>
      <c r="C19" s="22"/>
      <c r="D19" s="22"/>
      <c r="E19" s="22"/>
      <c r="F19" s="22"/>
    </row>
    <row r="20" spans="2:6" x14ac:dyDescent="0.25">
      <c r="B20" s="1" t="s">
        <v>58</v>
      </c>
      <c r="C20" s="9">
        <v>0.02</v>
      </c>
      <c r="E20" s="12" t="s">
        <v>59</v>
      </c>
    </row>
    <row r="21" spans="2:6" x14ac:dyDescent="0.25">
      <c r="B21" s="1" t="s">
        <v>60</v>
      </c>
      <c r="C21" s="9">
        <v>0.02</v>
      </c>
      <c r="E21" s="12" t="s">
        <v>59</v>
      </c>
    </row>
    <row r="22" spans="2:6" x14ac:dyDescent="0.25">
      <c r="B22" s="1" t="s">
        <v>61</v>
      </c>
      <c r="C22" s="9">
        <v>0.01</v>
      </c>
      <c r="E22" s="12" t="s">
        <v>62</v>
      </c>
    </row>
    <row r="23" spans="2:6" x14ac:dyDescent="0.25">
      <c r="B23" s="1" t="s">
        <v>63</v>
      </c>
      <c r="C23" s="9">
        <v>0.05</v>
      </c>
      <c r="E23" s="12" t="s">
        <v>64</v>
      </c>
    </row>
    <row r="24" spans="2:6" x14ac:dyDescent="0.25">
      <c r="B24" s="1" t="s">
        <v>65</v>
      </c>
      <c r="C24" s="13">
        <v>30</v>
      </c>
      <c r="E24" s="12" t="s">
        <v>66</v>
      </c>
    </row>
    <row r="25" spans="2:6" ht="25.5" x14ac:dyDescent="0.25">
      <c r="B25" s="1" t="s">
        <v>67</v>
      </c>
      <c r="C25" s="16">
        <v>1.6999999999999999E-3</v>
      </c>
      <c r="E25" s="12" t="s">
        <v>68</v>
      </c>
    </row>
    <row r="27" spans="2:6" x14ac:dyDescent="0.25">
      <c r="B27" s="29" t="s">
        <v>69</v>
      </c>
      <c r="C27" s="22"/>
      <c r="D27" s="22"/>
      <c r="E27" s="22"/>
      <c r="F27" s="22"/>
    </row>
    <row r="28" spans="2:6" x14ac:dyDescent="0.25">
      <c r="B28" s="1" t="s">
        <v>70</v>
      </c>
      <c r="C28" s="17">
        <f>C24*(C25*100)^2</f>
        <v>0.86699999999999988</v>
      </c>
      <c r="E28" s="12" t="s">
        <v>71</v>
      </c>
    </row>
    <row r="29" spans="2:6" ht="25.5" x14ac:dyDescent="0.25">
      <c r="B29" s="14" t="s">
        <v>72</v>
      </c>
      <c r="C29" s="5">
        <f>((C20*100)^2+(C21*100)^2+(C22*100)^2)+C28</f>
        <v>9.8669999999999991</v>
      </c>
      <c r="E29" s="12" t="s">
        <v>73</v>
      </c>
    </row>
    <row r="30" spans="2:6" x14ac:dyDescent="0.25">
      <c r="B30" s="14" t="s">
        <v>74</v>
      </c>
      <c r="C30" s="5">
        <f>(C23*100)^2+C28</f>
        <v>25.867000000000001</v>
      </c>
      <c r="E30" s="12" t="s">
        <v>75</v>
      </c>
    </row>
    <row r="31" spans="2:6" ht="38.25" x14ac:dyDescent="0.25">
      <c r="B31" s="14" t="s">
        <v>76</v>
      </c>
      <c r="C31" s="5">
        <f>C30-C29</f>
        <v>16</v>
      </c>
      <c r="E31" s="12" t="s">
        <v>77</v>
      </c>
    </row>
    <row r="32" spans="2:6" ht="38.25" x14ac:dyDescent="0.25">
      <c r="B32" s="1" t="s">
        <v>78</v>
      </c>
      <c r="C32" s="18" t="str">
        <f>IF(C30&lt;1500,"Masih kompetitif (&lt;1500)","Perlu pengawasan merger")</f>
        <v>Masih kompetitif (&lt;1500)</v>
      </c>
      <c r="E32" s="12" t="s">
        <v>79</v>
      </c>
    </row>
  </sheetData>
  <mergeCells count="7">
    <mergeCell ref="B27:F27"/>
    <mergeCell ref="B2:F2"/>
    <mergeCell ref="B3:F3"/>
    <mergeCell ref="B5:F5"/>
    <mergeCell ref="B19:F19"/>
    <mergeCell ref="B17:F17"/>
    <mergeCell ref="B18:F1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Ringkasan</vt:lpstr>
      <vt:lpstr>Kalkulasi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konsentrasi-pasar-hhi.xlsx</dc:title>
  <dc:creator>stdsquare</dc:creator>
  <cp:lastModifiedBy>Nana Varian</cp:lastModifiedBy>
  <dcterms:created xsi:type="dcterms:W3CDTF">2026-08-14T17:32:32Z</dcterms:created>
  <dcterms:modified xsi:type="dcterms:W3CDTF">2026-08-14T17:33:01Z</dcterms:modified>
</cp:coreProperties>
</file>