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Money_Multiplier" sheetId="1" state="visible" r:id="rId1"/>
    <sheet xmlns:r="http://schemas.openxmlformats.org/officeDocument/2006/relationships" name="2_Money_Supply" sheetId="2" state="visible" r:id="rId2"/>
    <sheet xmlns:r="http://schemas.openxmlformats.org/officeDocument/2006/relationships" name="3_BI_Rate_Impact" sheetId="3" state="visible" r:id="rId3"/>
    <sheet xmlns:r="http://schemas.openxmlformats.org/officeDocument/2006/relationships" name="4_Taylor_Rule" sheetId="4" state="visible" r:id="rId4"/>
    <sheet xmlns:r="http://schemas.openxmlformats.org/officeDocument/2006/relationships" name="5_OMO_Nerac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i val="1"/>
      <color rgb="00595959"/>
      <sz val="9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7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2E5496"/>
        <bgColor rgb="002E5496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/>
    </xf>
    <xf numFmtId="10" fontId="5" fillId="4" borderId="1" applyAlignment="1" pivotButton="0" quotePrefix="0" xfId="0">
      <alignment horizontal="right"/>
    </xf>
    <xf numFmtId="2" fontId="4" fillId="5" borderId="1" applyAlignment="1" pivotButton="0" quotePrefix="0" xfId="0">
      <alignment horizontal="right"/>
    </xf>
    <xf numFmtId="0" fontId="4" fillId="6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right"/>
    </xf>
    <xf numFmtId="2" fontId="5" fillId="4" borderId="1" applyAlignment="1" pivotButton="0" quotePrefix="0" xfId="0">
      <alignment horizontal="right"/>
    </xf>
    <xf numFmtId="3" fontId="4" fillId="5" borderId="1" applyAlignment="1" pivotButton="0" quotePrefix="0" xfId="0">
      <alignment horizontal="right"/>
    </xf>
    <xf numFmtId="0" fontId="5" fillId="0" borderId="0" applyAlignment="1" pivotButton="0" quotePrefix="0" xfId="0">
      <alignment horizontal="left"/>
    </xf>
    <xf numFmtId="164" fontId="5" fillId="4" borderId="1" applyAlignment="1" pivotButton="0" quotePrefix="0" xfId="0">
      <alignment horizontal="right"/>
    </xf>
    <xf numFmtId="164" fontId="4" fillId="5" borderId="1" applyAlignment="1" pivotButton="0" quotePrefix="0" xfId="0">
      <alignment horizontal="right"/>
    </xf>
    <xf numFmtId="1" fontId="4" fillId="5" borderId="1" applyAlignment="1" pivotButton="0" quotePrefix="0" xfId="0">
      <alignment horizontal="right"/>
    </xf>
    <xf numFmtId="1" fontId="5" fillId="4" borderId="1" applyAlignment="1" pivotButton="0" quotePrefix="0" xfId="0">
      <alignment horizontal="right"/>
    </xf>
    <xf numFmtId="10" fontId="4" fillId="5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MONEY MULTIPLIER — m = (1 + c) / (r + e + c)</t>
        </is>
      </c>
    </row>
    <row r="2">
      <c r="A2" s="2" t="inlineStr">
        <is>
          <t>Input rasio (kolom C, kuning). Output multiplier + tabel sensitivitas terhadap r (kolom E-G).</t>
        </is>
      </c>
    </row>
    <row r="4">
      <c r="A4" s="3" t="inlineStr">
        <is>
          <t>INPUT</t>
        </is>
      </c>
    </row>
    <row r="5">
      <c r="B5" s="4" t="inlineStr">
        <is>
          <t>Rasio GWM efektif (r)</t>
        </is>
      </c>
      <c r="C5" s="5" t="n">
        <v>0.06</v>
      </c>
      <c r="D5" s="2" t="inlineStr">
        <is>
          <t>← GWM rata-rata berlaku, konteks 2023</t>
        </is>
      </c>
    </row>
    <row r="6">
      <c r="B6" s="4" t="inlineStr">
        <is>
          <t>Currency drain (c = C/D)</t>
        </is>
      </c>
      <c r="C6" s="5" t="n">
        <v>0.06</v>
      </c>
      <c r="D6" s="2" t="inlineStr">
        <is>
          <t>← tunai publik / deposito</t>
        </is>
      </c>
    </row>
    <row r="7">
      <c r="B7" s="4" t="inlineStr">
        <is>
          <t>Excess reserve ratio (e)</t>
        </is>
      </c>
      <c r="C7" s="5" t="n">
        <v>0.02</v>
      </c>
      <c r="D7" s="2" t="inlineStr">
        <is>
          <t>← cadangan berlebih bank di BI</t>
        </is>
      </c>
    </row>
    <row r="9">
      <c r="A9" s="3" t="inlineStr">
        <is>
          <t>OUTPUT</t>
        </is>
      </c>
    </row>
    <row r="10">
      <c r="B10" s="4" t="inlineStr">
        <is>
          <t>Money multiplier (m)</t>
        </is>
      </c>
      <c r="C10" s="6">
        <f>(1+C6)/(C5+C7+C6)</f>
        <v/>
      </c>
      <c r="D10" s="2">
        <f> (1+c) / (r + e + c)</f>
        <v/>
      </c>
    </row>
    <row r="11">
      <c r="B11" s="4" t="inlineStr">
        <is>
          <t>Multiplier naif (1/r)</t>
        </is>
      </c>
      <c r="C11" s="6">
        <f>1/C5</f>
        <v/>
      </c>
      <c r="D11" s="2" t="inlineStr">
        <is>
          <t>← rumus naif, mengabaikan bocoran</t>
        </is>
      </c>
    </row>
    <row r="12">
      <c r="B12" s="4" t="inlineStr">
        <is>
          <t>Selisih m vs 1/r (penyusutan)</t>
        </is>
      </c>
      <c r="C12" s="6">
        <f>C11-C10</f>
        <v/>
      </c>
      <c r="D12" s="2">
        <f> berapa multiplier 'hilang' karena bocoran</f>
        <v/>
      </c>
    </row>
    <row r="14">
      <c r="A14" s="3" t="inlineStr">
        <is>
          <t>TABEL SENSITIVITAS — multiplier vs rasio GWM (c=0.06, e=0.02)</t>
        </is>
      </c>
    </row>
    <row r="15">
      <c r="B15" s="7" t="inlineStr">
        <is>
          <t>r (GWM)</t>
        </is>
      </c>
      <c r="C15" s="7" t="inlineStr">
        <is>
          <t>Multiplier m</t>
        </is>
      </c>
      <c r="D15" s="7" t="inlineStr">
        <is>
          <t>1/r (naif)</t>
        </is>
      </c>
      <c r="E15" s="7" t="inlineStr">
        <is>
          <t>Δ dari baseline</t>
        </is>
      </c>
    </row>
    <row r="16">
      <c r="B16" s="5" t="n">
        <v>0.03</v>
      </c>
      <c r="C16" s="6">
        <f>(1+$C$6)/(B16+$C$7+$C$6)</f>
        <v/>
      </c>
      <c r="D16" s="6">
        <f>1/B16</f>
        <v/>
      </c>
      <c r="E16" s="6">
        <f>C16-$C$10</f>
        <v/>
      </c>
    </row>
    <row r="17">
      <c r="B17" s="5" t="n">
        <v>0.04</v>
      </c>
      <c r="C17" s="6">
        <f>(1+$C$6)/(B17+$C$7+$C$6)</f>
        <v/>
      </c>
      <c r="D17" s="6">
        <f>1/B17</f>
        <v/>
      </c>
      <c r="E17" s="6">
        <f>C17-$C$10</f>
        <v/>
      </c>
    </row>
    <row r="18">
      <c r="B18" s="5" t="n">
        <v>0.05</v>
      </c>
      <c r="C18" s="6">
        <f>(1+$C$6)/(B18+$C$7+$C$6)</f>
        <v/>
      </c>
      <c r="D18" s="6">
        <f>1/B18</f>
        <v/>
      </c>
      <c r="E18" s="6">
        <f>C18-$C$10</f>
        <v/>
      </c>
    </row>
    <row r="19">
      <c r="B19" s="5" t="n">
        <v>0.06</v>
      </c>
      <c r="C19" s="6">
        <f>(1+$C$6)/(B19+$C$7+$C$6)</f>
        <v/>
      </c>
      <c r="D19" s="6">
        <f>1/B19</f>
        <v/>
      </c>
      <c r="E19" s="6">
        <f>C19-$C$10</f>
        <v/>
      </c>
    </row>
    <row r="20">
      <c r="B20" s="5" t="n">
        <v>0.07000000000000001</v>
      </c>
      <c r="C20" s="6">
        <f>(1+$C$6)/(B20+$C$7+$C$6)</f>
        <v/>
      </c>
      <c r="D20" s="6">
        <f>1/B20</f>
        <v/>
      </c>
      <c r="E20" s="6">
        <f>C20-$C$10</f>
        <v/>
      </c>
    </row>
    <row r="21">
      <c r="B21" s="5" t="n">
        <v>0.08</v>
      </c>
      <c r="C21" s="6">
        <f>(1+$C$6)/(B21+$C$7+$C$6)</f>
        <v/>
      </c>
      <c r="D21" s="6">
        <f>1/B21</f>
        <v/>
      </c>
      <c r="E21" s="6">
        <f>C21-$C$10</f>
        <v/>
      </c>
    </row>
    <row r="22">
      <c r="B22" s="5" t="n">
        <v>0.09</v>
      </c>
      <c r="C22" s="6">
        <f>(1+$C$6)/(B22+$C$7+$C$6)</f>
        <v/>
      </c>
      <c r="D22" s="6">
        <f>1/B22</f>
        <v/>
      </c>
      <c r="E22" s="6">
        <f>C22-$C$10</f>
        <v/>
      </c>
    </row>
    <row r="23">
      <c r="B23" s="5" t="n">
        <v>0.1</v>
      </c>
      <c r="C23" s="6">
        <f>(1+$C$6)/(B23+$C$7+$C$6)</f>
        <v/>
      </c>
      <c r="D23" s="6">
        <f>1/B23</f>
        <v/>
      </c>
      <c r="E23" s="6">
        <f>C23-$C$10</f>
        <v/>
      </c>
    </row>
    <row r="24">
      <c r="B24" s="5" t="n">
        <v>0.12</v>
      </c>
      <c r="C24" s="6">
        <f>(1+$C$6)/(B24+$C$7+$C$6)</f>
        <v/>
      </c>
      <c r="D24" s="6">
        <f>1/B24</f>
        <v/>
      </c>
      <c r="E24" s="6">
        <f>C24-$C$10</f>
        <v/>
      </c>
    </row>
    <row r="26">
      <c r="B26" s="2" t="inlineStr">
        <is>
          <t>Baca: r=6% → m≈7,57. r naik ke 9% → m≈6,24 (turun 17,6%).</t>
        </is>
      </c>
    </row>
  </sheetData>
  <mergeCells count="5">
    <mergeCell ref="A9:D9"/>
    <mergeCell ref="A4:D4"/>
    <mergeCell ref="A2:H2"/>
    <mergeCell ref="A14:H14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16" customWidth="1" min="3" max="3"/>
    <col width="16" customWidth="1" min="4" max="4"/>
    <col width="16" customWidth="1" min="5" max="5"/>
    <col width="40" customWidth="1" min="6" max="6"/>
  </cols>
  <sheetData>
    <row r="1" ht="26" customHeight="1">
      <c r="A1" s="1" t="inlineStr">
        <is>
          <t>UANG BEREDAR — M = m × B (identitas kuantitas)</t>
        </is>
      </c>
    </row>
    <row r="2">
      <c r="A2" s="2" t="inlineStr">
        <is>
          <t>Input uang primer (B = cadangan + uang kartal) &amp; multiplier. Output M1, M2, dan simulasi injeksi OPT.</t>
        </is>
      </c>
    </row>
    <row r="4">
      <c r="A4" s="3" t="inlineStr">
        <is>
          <t>INPUT</t>
        </is>
      </c>
    </row>
    <row r="5">
      <c r="B5" s="4" t="inlineStr">
        <is>
          <t>Cadangan bank di BI (Rp T)</t>
        </is>
      </c>
      <c r="C5" s="8" t="n">
        <v>1900000</v>
      </c>
    </row>
    <row r="6">
      <c r="B6" s="4" t="inlineStr">
        <is>
          <t>Uang kartal di luar bank (Rp T)</t>
        </is>
      </c>
      <c r="C6" s="8" t="n">
        <v>900000</v>
      </c>
    </row>
    <row r="7">
      <c r="B7" s="4" t="inlineStr">
        <is>
          <t>Money multiplier (m)</t>
        </is>
      </c>
      <c r="C7" s="9" t="n">
        <v>7.57</v>
      </c>
      <c r="D7" s="2" t="inlineStr">
        <is>
          <t>← salin dari sheet 1 atau input sendiri</t>
        </is>
      </c>
    </row>
    <row r="9">
      <c r="A9" s="3" t="inlineStr">
        <is>
          <t>OUTPUT</t>
        </is>
      </c>
    </row>
    <row r="10">
      <c r="B10" s="4" t="inlineStr">
        <is>
          <t>Uang primer / Base money (B)</t>
        </is>
      </c>
      <c r="C10" s="10">
        <f>C5+C6</f>
        <v/>
      </c>
      <c r="D10" s="2">
        <f> cadangan + uang kartal</f>
        <v/>
      </c>
    </row>
    <row r="11">
      <c r="B11" s="4" t="inlineStr">
        <is>
          <t>M1 / M2 (M = m × B)</t>
        </is>
      </c>
      <c r="C11" s="10">
        <f>C7*C10</f>
        <v/>
      </c>
      <c r="D11" s="2">
        <f> multiplier × uang primer</f>
        <v/>
      </c>
    </row>
    <row r="12">
      <c r="B12" s="4" t="inlineStr">
        <is>
          <t>Uang giral (M − uang kartal)</t>
        </is>
      </c>
      <c r="C12" s="10">
        <f>C11-C6</f>
        <v/>
      </c>
      <c r="D12" s="2" t="inlineStr">
        <is>
          <t>← deposito sight + giral</t>
        </is>
      </c>
    </row>
    <row r="14">
      <c r="A14" s="3" t="inlineStr">
        <is>
          <t>SIMULASI INJEKSI / SERAPAN OPT (mengubah B)</t>
        </is>
      </c>
    </row>
    <row r="15">
      <c r="B15" s="7" t="inlineStr">
        <is>
          <t>Skenario</t>
        </is>
      </c>
      <c r="C15" s="7" t="inlineStr">
        <is>
          <t>ΔB (Rp T)</t>
        </is>
      </c>
      <c r="D15" s="7" t="inlineStr">
        <is>
          <t>B baru</t>
        </is>
      </c>
      <c r="E15" s="7" t="inlineStr">
        <is>
          <t>M baru</t>
        </is>
      </c>
      <c r="F15" s="7" t="inlineStr">
        <is>
          <t>ΔM</t>
        </is>
      </c>
    </row>
    <row r="16">
      <c r="B16" s="11" t="inlineStr">
        <is>
          <t>BI beli SBN Rp 20T (ekspansi)</t>
        </is>
      </c>
      <c r="C16" s="12" t="n">
        <v>20000</v>
      </c>
      <c r="D16" s="10">
        <f>$C$10+C16</f>
        <v/>
      </c>
      <c r="E16" s="10">
        <f>$C$7*D16</f>
        <v/>
      </c>
      <c r="F16" s="13">
        <f>$C$7*C16</f>
        <v/>
      </c>
    </row>
    <row r="17">
      <c r="B17" s="11" t="inlineStr">
        <is>
          <t>BI jual SBN Rp 20T (kontraksi)</t>
        </is>
      </c>
      <c r="C17" s="12" t="n">
        <v>-20000</v>
      </c>
      <c r="D17" s="10">
        <f>$C$10+C17</f>
        <v/>
      </c>
      <c r="E17" s="10">
        <f>$C$7*D17</f>
        <v/>
      </c>
      <c r="F17" s="13">
        <f>$C$7*C17</f>
        <v/>
      </c>
    </row>
    <row r="18">
      <c r="B18" s="11" t="inlineStr">
        <is>
          <t>BI terbitkan SBBI Rp 50T (serap)</t>
        </is>
      </c>
      <c r="C18" s="12" t="n">
        <v>-50000</v>
      </c>
      <c r="D18" s="10">
        <f>$C$10+C18</f>
        <v/>
      </c>
      <c r="E18" s="10">
        <f>$C$7*D18</f>
        <v/>
      </c>
      <c r="F18" s="13">
        <f>$C$7*C18</f>
        <v/>
      </c>
    </row>
    <row r="19">
      <c r="B19" s="11" t="inlineStr">
        <is>
          <t>BI term deposit Rp 30T (serap)</t>
        </is>
      </c>
      <c r="C19" s="12" t="n">
        <v>-30000</v>
      </c>
      <c r="D19" s="10">
        <f>$C$10+C19</f>
        <v/>
      </c>
      <c r="E19" s="10">
        <f>$C$7*D19</f>
        <v/>
      </c>
      <c r="F19" s="13">
        <f>$C$7*C19</f>
        <v/>
      </c>
    </row>
    <row r="20">
      <c r="B20" s="11" t="inlineStr">
        <is>
          <t>Injeksi fidusia Rp 100T</t>
        </is>
      </c>
      <c r="C20" s="12" t="n">
        <v>100000</v>
      </c>
      <c r="D20" s="10">
        <f>$C$10+C20</f>
        <v/>
      </c>
      <c r="E20" s="10">
        <f>$C$7*D20</f>
        <v/>
      </c>
      <c r="F20" s="13">
        <f>$C$7*C20</f>
        <v/>
      </c>
    </row>
    <row r="22">
      <c r="B22" s="2" t="inlineStr">
        <is>
          <t>Baca: injeksi Rp 20T uang primer, multiplier 7,57 → uang beredar naik Rp 151T.</t>
        </is>
      </c>
    </row>
  </sheetData>
  <mergeCells count="5">
    <mergeCell ref="A2:F2"/>
    <mergeCell ref="A9:D9"/>
    <mergeCell ref="A14:F14"/>
    <mergeCell ref="A4:D4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4" customWidth="1" min="2" max="2"/>
    <col width="16" customWidth="1" min="3" max="3"/>
    <col width="16" customWidth="1" min="4" max="4"/>
    <col width="44" customWidth="1" min="5" max="5"/>
  </cols>
  <sheetData>
    <row r="1" ht="26" customHeight="1">
      <c r="A1" s="1" t="inlineStr">
        <is>
          <t>BI RATE IMPACT SIMULATOR — transmisi ke KPR &amp; deposito</t>
        </is>
      </c>
    </row>
    <row r="2">
      <c r="A2" s="2" t="inlineStr">
        <is>
          <t>Input BI Rate lama &amp; baru, pass-through, bunga awal. Output bunga baru, angsuran KPR (anuitas), bunga deposito.</t>
        </is>
      </c>
    </row>
    <row r="4">
      <c r="A4" s="3" t="inlineStr">
        <is>
          <t>INPUT — Perubahan BI Rate</t>
        </is>
      </c>
    </row>
    <row r="5">
      <c r="B5" s="4" t="inlineStr">
        <is>
          <t>BI Rate lama (%)</t>
        </is>
      </c>
      <c r="C5" s="9" t="n">
        <v>3.5</v>
      </c>
    </row>
    <row r="6">
      <c r="B6" s="4" t="inlineStr">
        <is>
          <t>BI Rate baru (%)</t>
        </is>
      </c>
      <c r="C6" s="9" t="n">
        <v>6.25</v>
      </c>
    </row>
    <row r="7">
      <c r="B7" s="4" t="inlineStr">
        <is>
          <t>Perubahan BI Rate (bps)</t>
        </is>
      </c>
      <c r="C7" s="14">
        <f>(C6-C5)*100</f>
        <v/>
      </c>
      <c r="D7" s="2">
        <f> (baru − lama) × 100</f>
        <v/>
      </c>
    </row>
    <row r="9">
      <c r="A9" s="3" t="inlineStr">
        <is>
          <t>PASS-THROUGH (asumsi)</t>
        </is>
      </c>
    </row>
    <row r="10">
      <c r="B10" s="4" t="inlineStr">
        <is>
          <t>Pass-through BI Rate → KPR (%)</t>
        </is>
      </c>
      <c r="C10" s="5" t="n">
        <v>0.7</v>
      </c>
      <c r="D10" s="2" t="inlineStr">
        <is>
          <t>0.7 = 70% perubahan BI Rate diteruskan ke KPR</t>
        </is>
      </c>
    </row>
    <row r="11">
      <c r="B11" s="4" t="inlineStr">
        <is>
          <t>Pass-through BI Rate → deposito (%)</t>
        </is>
      </c>
      <c r="C11" s="5" t="n">
        <v>0.6</v>
      </c>
      <c r="D11" s="2" t="inlineStr">
        <is>
          <t>0.6 = 60% diteruskan ke bunga deposito</t>
        </is>
      </c>
    </row>
    <row r="13">
      <c r="A13" s="3" t="inlineStr">
        <is>
          <t>EFEK KE KPR FLOATING</t>
        </is>
      </c>
    </row>
    <row r="14">
      <c r="B14" s="4" t="inlineStr">
        <is>
          <t>Bunga KPR awal (% p.a.)</t>
        </is>
      </c>
      <c r="C14" s="9" t="n">
        <v>5.5</v>
      </c>
    </row>
    <row r="15">
      <c r="B15" s="4" t="inlineStr">
        <is>
          <t>Bunga KPR baru (% p.a.)</t>
        </is>
      </c>
      <c r="C15" s="6">
        <f>C14+(C6-C5)*C10</f>
        <v/>
      </c>
      <c r="D15" s="2">
        <f> awal + ΔBI Rate × pass-through KPR</f>
        <v/>
      </c>
    </row>
    <row r="16">
      <c r="B16" s="4" t="inlineStr">
        <is>
          <t>Plafon KPR (Rp)</t>
        </is>
      </c>
      <c r="C16" s="8" t="n">
        <v>500000000</v>
      </c>
    </row>
    <row r="17">
      <c r="B17" s="4" t="inlineStr">
        <is>
          <t>Tenor (tahun)</t>
        </is>
      </c>
      <c r="C17" s="15" t="n">
        <v>15</v>
      </c>
    </row>
    <row r="18">
      <c r="B18" s="4" t="inlineStr">
        <is>
          <t>Angsuran awal (Rp/bln, anuitas)</t>
        </is>
      </c>
      <c r="C18" s="10">
        <f>C16*(C14/100/12*(1+C14/100/12)^(C17*12))/((1+C14/100/12)^(C17*12)-1)</f>
        <v/>
      </c>
      <c r="D18" s="2" t="inlineStr">
        <is>
          <t>anuitas: A = P·i(1+i)^n / ((1+i)^n − 1)</t>
        </is>
      </c>
    </row>
    <row r="19">
      <c r="B19" s="4" t="inlineStr">
        <is>
          <t>Angsuran baru (Rp/bln)</t>
        </is>
      </c>
      <c r="C19" s="10">
        <f>C16*(C15/100/12*(1+C15/100/12)^(C17*12))/((1+C15/100/12)^(C17*12)-1)</f>
        <v/>
      </c>
    </row>
    <row r="20">
      <c r="B20" s="4" t="inlineStr">
        <is>
          <t>Selisih angsuran (Rp/bln)</t>
        </is>
      </c>
      <c r="C20" s="13">
        <f>C19-C18</f>
        <v/>
      </c>
    </row>
    <row r="21">
      <c r="B21" s="4" t="inlineStr">
        <is>
          <t>Selisih (% kenaikan beban)</t>
        </is>
      </c>
      <c r="C21" s="16">
        <f>C20/C18</f>
        <v/>
      </c>
    </row>
    <row r="23">
      <c r="A23" s="3" t="inlineStr">
        <is>
          <t>EFEK KE DEPOSITO</t>
        </is>
      </c>
    </row>
    <row r="24">
      <c r="B24" s="4" t="inlineStr">
        <is>
          <t>Bunga deposito 12bln awal (%)</t>
        </is>
      </c>
      <c r="C24" s="9" t="n">
        <v>2.5</v>
      </c>
    </row>
    <row r="25">
      <c r="B25" s="4" t="inlineStr">
        <is>
          <t>Bunga deposito baru (%)</t>
        </is>
      </c>
      <c r="C25" s="6">
        <f>C24+(C6-C5)*C11</f>
        <v/>
      </c>
    </row>
    <row r="26">
      <c r="B26" s="4" t="inlineStr">
        <is>
          <t>Pokok deposito (Rp)</t>
        </is>
      </c>
      <c r="C26" s="8" t="n">
        <v>100000000</v>
      </c>
    </row>
    <row r="27">
      <c r="B27" s="4" t="inlineStr">
        <is>
          <t>Pendapatan bunga/tahun — awal</t>
        </is>
      </c>
      <c r="C27" s="10">
        <f>C26*C24/100</f>
        <v/>
      </c>
    </row>
    <row r="28">
      <c r="B28" s="4" t="inlineStr">
        <is>
          <t>Pendapatan bunga/tahun — baru</t>
        </is>
      </c>
      <c r="C28" s="10">
        <f>C26*C25/100</f>
        <v/>
      </c>
    </row>
    <row r="29">
      <c r="B29" s="4" t="inlineStr">
        <is>
          <t>Selisih pendapatan bunga/tahun</t>
        </is>
      </c>
      <c r="C29" s="13">
        <f>C28-C27</f>
        <v/>
      </c>
    </row>
    <row r="31">
      <c r="A31" s="3" t="inlineStr">
        <is>
          <t>TABEL SCENARIO — efek pass-through berbeda</t>
        </is>
      </c>
    </row>
    <row r="32">
      <c r="B32" s="7" t="inlineStr">
        <is>
          <t>Pass-through</t>
        </is>
      </c>
      <c r="C32" s="7" t="inlineStr">
        <is>
          <t>Bunga KPR baru</t>
        </is>
      </c>
      <c r="D32" s="7" t="inlineStr">
        <is>
          <t>Angsuran baru</t>
        </is>
      </c>
      <c r="E32" s="7" t="inlineStr">
        <is>
          <t>Δ angsuran</t>
        </is>
      </c>
    </row>
    <row r="33">
      <c r="B33" s="5" t="n">
        <v>0.5</v>
      </c>
      <c r="C33" s="6">
        <f>$C$14+($C$6-$C$5)*B33</f>
        <v/>
      </c>
      <c r="D33" s="10">
        <f>$C$16*(C33/100/12*(1+C33/100/12)^($C$17*12))/((1+C33/100/12)^($C$17*12)-1)</f>
        <v/>
      </c>
      <c r="E33" s="13">
        <f>D33-$C$18</f>
        <v/>
      </c>
    </row>
    <row r="34">
      <c r="B34" s="5" t="n">
        <v>0.6</v>
      </c>
      <c r="C34" s="6">
        <f>$C$14+($C$6-$C$5)*B34</f>
        <v/>
      </c>
      <c r="D34" s="10">
        <f>$C$16*(C34/100/12*(1+C34/100/12)^($C$17*12))/((1+C34/100/12)^($C$17*12)-1)</f>
        <v/>
      </c>
      <c r="E34" s="13">
        <f>D34-$C$18</f>
        <v/>
      </c>
    </row>
    <row r="35">
      <c r="B35" s="5" t="n">
        <v>0.7</v>
      </c>
      <c r="C35" s="6">
        <f>$C$14+($C$6-$C$5)*B35</f>
        <v/>
      </c>
      <c r="D35" s="10">
        <f>$C$16*(C35/100/12*(1+C35/100/12)^($C$17*12))/((1+C35/100/12)^($C$17*12)-1)</f>
        <v/>
      </c>
      <c r="E35" s="13">
        <f>D35-$C$18</f>
        <v/>
      </c>
    </row>
    <row r="36">
      <c r="B36" s="5" t="n">
        <v>0.8</v>
      </c>
      <c r="C36" s="6">
        <f>$C$14+($C$6-$C$5)*B36</f>
        <v/>
      </c>
      <c r="D36" s="10">
        <f>$C$16*(C36/100/12*(1+C36/100/12)^($C$17*12))/((1+C36/100/12)^($C$17*12)-1)</f>
        <v/>
      </c>
      <c r="E36" s="13">
        <f>D36-$C$18</f>
        <v/>
      </c>
    </row>
    <row r="37">
      <c r="B37" s="5" t="n">
        <v>0.9</v>
      </c>
      <c r="C37" s="6">
        <f>$C$14+($C$6-$C$5)*B37</f>
        <v/>
      </c>
      <c r="D37" s="10">
        <f>$C$16*(C37/100/12*(1+C37/100/12)^($C$17*12))/((1+C37/100/12)^($C$17*12)-1)</f>
        <v/>
      </c>
      <c r="E37" s="13">
        <f>D37-$C$18</f>
        <v/>
      </c>
    </row>
    <row r="38">
      <c r="B38" s="5" t="n">
        <v>1</v>
      </c>
      <c r="C38" s="6">
        <f>$C$14+($C$6-$C$5)*B38</f>
        <v/>
      </c>
      <c r="D38" s="10">
        <f>$C$16*(C38/100/12*(1+C38/100/12)^($C$17*12))/((1+C38/100/12)^($C$17*12)-1)</f>
        <v/>
      </c>
      <c r="E38" s="13">
        <f>D38-$C$18</f>
        <v/>
      </c>
    </row>
    <row r="40">
      <c r="B40" s="2" t="inlineStr">
        <is>
          <t>Baca: pass-through 70%, BI Rate 3.50→6.25 → bunga KPR 5.5→7.425%, angsuran naik ~Rp 600rb/bln.</t>
        </is>
      </c>
    </row>
  </sheetData>
  <mergeCells count="7">
    <mergeCell ref="A23:D23"/>
    <mergeCell ref="A9:D9"/>
    <mergeCell ref="A2:E2"/>
    <mergeCell ref="A4:D4"/>
    <mergeCell ref="A1:E1"/>
    <mergeCell ref="A31:E31"/>
    <mergeCell ref="A13:D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14" customWidth="1" min="3" max="3"/>
    <col width="14" customWidth="1" min="4" max="4"/>
    <col width="14" customWidth="1" min="5" max="5"/>
    <col width="40" customWidth="1" min="6" max="6"/>
  </cols>
  <sheetData>
    <row r="1" ht="26" customHeight="1">
      <c r="A1" s="1" t="inlineStr">
        <is>
          <t>TAYLOR RULE — patokan heuristik BI Rate</t>
        </is>
      </c>
    </row>
    <row r="2">
      <c r="A2" s="2" t="inlineStr">
        <is>
          <t>i = r* + π + 0.5(π − π*) + 0.5(y − y*). Bukan formula resmi BI, hanya kompas analitis.</t>
        </is>
      </c>
    </row>
    <row r="4">
      <c r="A4" s="3" t="inlineStr">
        <is>
          <t>INPUT</t>
        </is>
      </c>
    </row>
    <row r="5">
      <c r="B5" s="4" t="inlineStr">
        <is>
          <t>Suku bunga riil equilibrium r* (%)</t>
        </is>
      </c>
      <c r="C5" s="9" t="n">
        <v>1.5</v>
      </c>
    </row>
    <row r="6">
      <c r="B6" s="4" t="inlineStr">
        <is>
          <t>Inflasi inti π (%)</t>
        </is>
      </c>
      <c r="C6" s="9" t="n">
        <v>3.2</v>
      </c>
    </row>
    <row r="7">
      <c r="B7" s="4" t="inlineStr">
        <is>
          <t>Target inflasi π* (%)</t>
        </is>
      </c>
      <c r="C7" s="9" t="n">
        <v>3</v>
      </c>
    </row>
    <row r="8">
      <c r="B8" s="4" t="inlineStr">
        <is>
          <t>Output gap y − y* (%)</t>
        </is>
      </c>
      <c r="C8" s="9" t="n">
        <v>0.5</v>
      </c>
    </row>
    <row r="10">
      <c r="A10" s="3" t="inlineStr">
        <is>
          <t>OUTPUT</t>
        </is>
      </c>
    </row>
    <row r="11">
      <c r="B11" s="4" t="inlineStr">
        <is>
          <t>Inflasi gap (π − π*)</t>
        </is>
      </c>
      <c r="C11" s="6">
        <f>C6-C7</f>
        <v/>
      </c>
    </row>
    <row r="12">
      <c r="B12" s="4" t="inlineStr">
        <is>
          <t>Kontribusi inflasi (0.5 × gap)</t>
        </is>
      </c>
      <c r="C12" s="6">
        <f>0.5*C11</f>
        <v/>
      </c>
    </row>
    <row r="13">
      <c r="B13" s="4" t="inlineStr">
        <is>
          <t>Kontribusi output gap (0.5 × gap)</t>
        </is>
      </c>
      <c r="C13" s="6">
        <f>0.5*C8</f>
        <v/>
      </c>
    </row>
    <row r="14">
      <c r="B14" s="4" t="inlineStr">
        <is>
          <t>BI Rate 'Taylor' i (%)</t>
        </is>
      </c>
      <c r="C14" s="6">
        <f>C5+C6+C12+C13</f>
        <v/>
      </c>
      <c r="D14" s="2">
        <f> r* + π + 0.5(π−π*) + 0.5(y−y*)</f>
        <v/>
      </c>
    </row>
    <row r="16">
      <c r="A16" s="3" t="inlineStr">
        <is>
          <t>SKENARIO INFLASI vs TAYLOR RULE</t>
        </is>
      </c>
    </row>
    <row r="17">
      <c r="B17" s="7" t="inlineStr">
        <is>
          <t>Inflasi π (%)</t>
        </is>
      </c>
      <c r="C17" s="7" t="inlineStr">
        <is>
          <t>Inflasi gap</t>
        </is>
      </c>
      <c r="D17" s="7" t="inlineStr">
        <is>
          <t>Taylor i (%)</t>
        </is>
      </c>
      <c r="E17" s="7" t="inlineStr">
        <is>
          <t>vs π* (=3%)</t>
        </is>
      </c>
    </row>
    <row r="18">
      <c r="B18" s="9" t="n">
        <v>2</v>
      </c>
      <c r="C18" s="6">
        <f>B18-$C$7</f>
        <v/>
      </c>
      <c r="D18" s="6">
        <f>$C$5+B18+0.5*(B18-$C$7)+0.5*$C$8</f>
        <v/>
      </c>
      <c r="E18" s="6">
        <f>D18-$C$14</f>
        <v/>
      </c>
    </row>
    <row r="19">
      <c r="B19" s="9" t="n">
        <v>2.5</v>
      </c>
      <c r="C19" s="6">
        <f>B19-$C$7</f>
        <v/>
      </c>
      <c r="D19" s="6">
        <f>$C$5+B19+0.5*(B19-$C$7)+0.5*$C$8</f>
        <v/>
      </c>
      <c r="E19" s="6">
        <f>D19-$C$14</f>
        <v/>
      </c>
    </row>
    <row r="20">
      <c r="B20" s="9" t="n">
        <v>3</v>
      </c>
      <c r="C20" s="6">
        <f>B20-$C$7</f>
        <v/>
      </c>
      <c r="D20" s="6">
        <f>$C$5+B20+0.5*(B20-$C$7)+0.5*$C$8</f>
        <v/>
      </c>
      <c r="E20" s="6">
        <f>D20-$C$14</f>
        <v/>
      </c>
    </row>
    <row r="21">
      <c r="B21" s="9" t="n">
        <v>3.5</v>
      </c>
      <c r="C21" s="6">
        <f>B21-$C$7</f>
        <v/>
      </c>
      <c r="D21" s="6">
        <f>$C$5+B21+0.5*(B21-$C$7)+0.5*$C$8</f>
        <v/>
      </c>
      <c r="E21" s="6">
        <f>D21-$C$14</f>
        <v/>
      </c>
    </row>
    <row r="22">
      <c r="B22" s="9" t="n">
        <v>4</v>
      </c>
      <c r="C22" s="6">
        <f>B22-$C$7</f>
        <v/>
      </c>
      <c r="D22" s="6">
        <f>$C$5+B22+0.5*(B22-$C$7)+0.5*$C$8</f>
        <v/>
      </c>
      <c r="E22" s="6">
        <f>D22-$C$14</f>
        <v/>
      </c>
    </row>
    <row r="23">
      <c r="B23" s="9" t="n">
        <v>4.5</v>
      </c>
      <c r="C23" s="6">
        <f>B23-$C$7</f>
        <v/>
      </c>
      <c r="D23" s="6">
        <f>$C$5+B23+0.5*(B23-$C$7)+0.5*$C$8</f>
        <v/>
      </c>
      <c r="E23" s="6">
        <f>D23-$C$14</f>
        <v/>
      </c>
    </row>
    <row r="24">
      <c r="B24" s="9" t="n">
        <v>5</v>
      </c>
      <c r="C24" s="6">
        <f>B24-$C$7</f>
        <v/>
      </c>
      <c r="D24" s="6">
        <f>$C$5+B24+0.5*(B24-$C$7)+0.5*$C$8</f>
        <v/>
      </c>
      <c r="E24" s="6">
        <f>D24-$C$14</f>
        <v/>
      </c>
    </row>
    <row r="25">
      <c r="B25" s="9" t="n">
        <v>5.5</v>
      </c>
      <c r="C25" s="6">
        <f>B25-$C$7</f>
        <v/>
      </c>
      <c r="D25" s="6">
        <f>$C$5+B25+0.5*(B25-$C$7)+0.5*$C$8</f>
        <v/>
      </c>
      <c r="E25" s="6">
        <f>D25-$C$14</f>
        <v/>
      </c>
    </row>
    <row r="26">
      <c r="B26" s="9" t="n">
        <v>6</v>
      </c>
      <c r="C26" s="6">
        <f>B26-$C$7</f>
        <v/>
      </c>
      <c r="D26" s="6">
        <f>$C$5+B26+0.5*(B26-$C$7)+0.5*$C$8</f>
        <v/>
      </c>
      <c r="E26" s="6">
        <f>D26-$C$14</f>
        <v/>
      </c>
    </row>
    <row r="28">
      <c r="B28" s="2" t="inlineStr">
        <is>
          <t>Baca: Taylor principle — tiap π naik 1%, BI Rate naik 1.5% (koef. 1.5 pada π).</t>
        </is>
      </c>
    </row>
  </sheetData>
  <mergeCells count="5">
    <mergeCell ref="A2:F2"/>
    <mergeCell ref="A16:E16"/>
    <mergeCell ref="A4:D4"/>
    <mergeCell ref="A1:F1"/>
    <mergeCell ref="A10:D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3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6" customHeight="1">
      <c r="A1" s="1" t="inlineStr">
        <is>
          <t>OPERASI PASAR TERBUKA — efek ke neraca BI &amp; uang primer</t>
        </is>
      </c>
    </row>
    <row r="2">
      <c r="A2" s="2" t="inlineStr">
        <is>
          <t>Simulasi transaksi OPT: beli/jual SBN, term deposit, SBBI. Δuang primer × multiplier = Δuang beredar.</t>
        </is>
      </c>
    </row>
    <row r="4">
      <c r="A4" s="3" t="inlineStr">
        <is>
          <t>INPUT</t>
        </is>
      </c>
    </row>
    <row r="5">
      <c r="B5" s="4" t="inlineStr">
        <is>
          <t>Money multiplier (m)</t>
        </is>
      </c>
      <c r="C5" s="9" t="n">
        <v>7.57</v>
      </c>
    </row>
    <row r="7">
      <c r="A7" s="3" t="inlineStr">
        <is>
          <t>TRANSAKSI OPT</t>
        </is>
      </c>
    </row>
    <row r="8">
      <c r="B8" s="7" t="inlineStr">
        <is>
          <t>Jenis operasi</t>
        </is>
      </c>
      <c r="C8" s="7" t="inlineStr">
        <is>
          <t>ΔAset BI: SBN (Rp T)</t>
        </is>
      </c>
      <c r="D8" s="7" t="inlineStr">
        <is>
          <t>ΔCadangan bank (Rp T)</t>
        </is>
      </c>
      <c r="E8" s="7" t="inlineStr">
        <is>
          <t>ΔUang primer (Rp T)</t>
        </is>
      </c>
      <c r="F8" s="7" t="inlineStr">
        <is>
          <t>ΔUang beredar M (Rp T)</t>
        </is>
      </c>
    </row>
    <row r="9">
      <c r="B9" s="11" t="inlineStr">
        <is>
          <t>BI BELI SBN Rp 20T (ekspansi)</t>
        </is>
      </c>
      <c r="C9" s="12" t="n">
        <v>20</v>
      </c>
      <c r="D9" s="12" t="n">
        <v>20</v>
      </c>
      <c r="E9" s="13">
        <f>D9</f>
        <v/>
      </c>
      <c r="F9" s="13">
        <f>E9*$C$5</f>
        <v/>
      </c>
    </row>
    <row r="10">
      <c r="B10" s="11" t="inlineStr">
        <is>
          <t>BI JUAL SBN Rp 15T (serap)</t>
        </is>
      </c>
      <c r="C10" s="12" t="n">
        <v>-15</v>
      </c>
      <c r="D10" s="12" t="n">
        <v>-15</v>
      </c>
      <c r="E10" s="13">
        <f>D10</f>
        <v/>
      </c>
      <c r="F10" s="13">
        <f>E10*$C$5</f>
        <v/>
      </c>
    </row>
    <row r="11">
      <c r="B11" s="11" t="inlineStr">
        <is>
          <t>BI terbitkan term deposit Rp 30T</t>
        </is>
      </c>
      <c r="C11" s="12" t="n">
        <v>-30</v>
      </c>
      <c r="D11" s="12" t="n">
        <v>-30</v>
      </c>
      <c r="E11" s="13">
        <f>D11</f>
        <v/>
      </c>
      <c r="F11" s="13">
        <f>E11*$C$5</f>
        <v/>
      </c>
    </row>
    <row r="12">
      <c r="B12" s="11" t="inlineStr">
        <is>
          <t>BI beli Valas Rp 10T (intervensi)</t>
        </is>
      </c>
      <c r="C12" s="12" t="n">
        <v>0</v>
      </c>
      <c r="D12" s="12" t="n">
        <v>10</v>
      </c>
      <c r="E12" s="13">
        <f>D12</f>
        <v/>
      </c>
      <c r="F12" s="13">
        <f>E12*$C$5</f>
        <v/>
      </c>
    </row>
    <row r="13">
      <c r="B13" s="11" t="inlineStr">
        <is>
          <t>BI terbitkan SBBI Rp 25T</t>
        </is>
      </c>
      <c r="C13" s="12" t="n">
        <v>0</v>
      </c>
      <c r="D13" s="12" t="n">
        <v>-25</v>
      </c>
      <c r="E13" s="13">
        <f>D13</f>
        <v/>
      </c>
      <c r="F13" s="13">
        <f>E13*$C$5</f>
        <v/>
      </c>
    </row>
    <row r="15">
      <c r="A15" s="3" t="inlineStr">
        <is>
          <t>TOTAL Dampak Agregat</t>
        </is>
      </c>
    </row>
    <row r="16">
      <c r="B16" s="4" t="inlineStr">
        <is>
          <t>Total Δ Cadangan bank (Rp T)</t>
        </is>
      </c>
      <c r="C16" s="13">
        <f>SUM(D9:D13)</f>
        <v/>
      </c>
    </row>
    <row r="17">
      <c r="B17" s="4" t="inlineStr">
        <is>
          <t>Total Δ Uang primer (Rp T)</t>
        </is>
      </c>
      <c r="C17" s="13">
        <f>SUM(E9:E13)</f>
        <v/>
      </c>
    </row>
    <row r="18">
      <c r="B18" s="4" t="inlineStr">
        <is>
          <t>Total Δ Uang beredar (Rp T)</t>
        </is>
      </c>
      <c r="C18" s="13">
        <f>SUM(F9:F13)</f>
        <v/>
      </c>
    </row>
    <row r="20">
      <c r="A20" s="3" t="inlineStr">
        <is>
          <t>BAGAIMANA OPT MENGGESER SUKU BUNGA</t>
        </is>
      </c>
    </row>
    <row r="21">
      <c r="B21" s="11" t="inlineStr">
        <is>
          <t>• BI BELI SBN → harga SBN naik → yield SBN turun → bunga KPR (yang acuan SBN) turun.</t>
        </is>
      </c>
    </row>
    <row r="22">
      <c r="B22" s="11" t="inlineStr">
        <is>
          <t>• BI JUAL SBN → harga SBN turun → yield SBN naik → bunga KPR naik.</t>
        </is>
      </c>
    </row>
    <row r="23">
      <c r="B23" s="11" t="inlineStr">
        <is>
          <t>• BI terbitkan SBBI/term deposit → serap likuiditas → suku bunga pasar antar-bank naik.</t>
        </is>
      </c>
    </row>
    <row r="24">
      <c r="B24" s="11" t="inlineStr">
        <is>
          <t>• Hasil lelang SBN tiap Selasa (SPN) &amp; Rabu (tenor panjang) → indikator arah suku bunga.</t>
        </is>
      </c>
    </row>
  </sheetData>
  <mergeCells count="10">
    <mergeCell ref="B24:G24"/>
    <mergeCell ref="A1:G1"/>
    <mergeCell ref="B22:G22"/>
    <mergeCell ref="A7:E7"/>
    <mergeCell ref="A4:D4"/>
    <mergeCell ref="B23:G23"/>
    <mergeCell ref="A15:D15"/>
    <mergeCell ref="A2:G2"/>
    <mergeCell ref="A20:F20"/>
    <mergeCell ref="B21:G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2026-07-18T17:05:10Z</dcterms:created>
  <dcterms:modified xmlns:dcterms="http://purl.org/dc/terms/" xmlns:xsi="http://www.w3.org/2001/XMLSchema-instance" xsi:type="dcterms:W3CDTF">2026-07-18T17:05:10Z</dcterms:modified>
</cp:coreProperties>
</file>