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APBN" sheetId="2" state="visible" r:id="rId2"/>
    <sheet xmlns:r="http://schemas.openxmlformats.org/officeDocument/2006/relationships" name="2_DEFISIT" sheetId="3" state="visible" r:id="rId3"/>
    <sheet xmlns:r="http://schemas.openxmlformats.org/officeDocument/2006/relationships" name="3_MULTIPLIER" sheetId="4" state="visible" r:id="rId4"/>
    <sheet xmlns:r="http://schemas.openxmlformats.org/officeDocument/2006/relationships" name="4_STABILIZER" sheetId="5" state="visible" r:id="rId5"/>
    <sheet xmlns:r="http://schemas.openxmlformats.org/officeDocument/2006/relationships" name="5_CROWDING" sheetId="6" state="visible" r:id="rId6"/>
    <sheet xmlns:r="http://schemas.openxmlformats.org/officeDocument/2006/relationships" name="6_RUMUS" sheetId="7" state="visible" r:id="rId7"/>
  </sheets>
  <definedNames>
    <definedName name="PDB">'1_APBN'!$C$7</definedName>
    <definedName name="PEND">'1_APBN'!$C$14</definedName>
    <definedName name="BELANJA">'1_APBN'!$C$24</definedName>
    <definedName name="PEMBIAYAAN">'1_APBN'!$C$31</definedName>
    <definedName name="DEFISIT">'1_APBN'!$C$34</definedName>
    <definedName name="DEFISIT2">'2_DEFISIT'!$C$8</definedName>
    <definedName name="DEFISIT_PRIMER">'2_DEFISIT'!$C$14</definedName>
    <definedName name="UTANG_AWAL">'2_DEFISIT'!$C$18</definedName>
    <definedName name="c_mpc">'3_MULTIPLIER'!$D$6</definedName>
    <definedName name="t_tax">'3_MULTIPLIER'!$D$7</definedName>
    <definedName name="m_mpm">'3_MULTIPLIER'!$D$8</definedName>
    <definedName name="dG">'3_MULTIPLIER'!$D$9</definedName>
    <definedName name="q_disc">'3_MULTIPLIER'!$D$10</definedName>
    <definedName name="st_Yn">'4_STABILIZER'!$C$6</definedName>
    <definedName name="st_Yr">'4_STABILIZER'!$D$6</definedName>
    <definedName name="st_tn">'4_STABILIZER'!$C$7</definedName>
    <definedName name="st_tr">'4_STABILIZER'!$D$7</definedName>
    <definedName name="st_cn">'4_STABILIZER'!$C$8</definedName>
    <definedName name="st_cr">'4_STABILIZER'!$D$8</definedName>
    <definedName name="st_TRn">'4_STABILIZER'!$C$9</definedName>
    <definedName name="st_TRr">'4_STABILIZER'!$D$9</definedName>
    <definedName name="DEF_cr">'5_CROWDING'!$D$6</definedName>
    <definedName name="y0_cr">'5_CROWDING'!$D$7</definedName>
    <definedName name="b_cr">'5_CROWDING'!$D$8</definedName>
    <definedName name="eI_cr">'5_CROWDING'!$D$9</definedName>
    <definedName name="I0_cr">'5_CROWDING'!$D$10</definedName>
    <definedName name="PDBc_cr">'5_CROWDING'!$D$11</definedName>
    <definedName name="DEF_MAX">'5_CROWDING'!$D$22</definedName>
    <definedName name="BUNGA_UTANG">'1_APBN'!$C$20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C8E6C9"/>
      </patternFill>
    </fill>
    <fill>
      <patternFill patternType="solid">
        <fgColor rgb="00FFCDD2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3" fontId="4" fillId="3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center" vertical="center" wrapText="1"/>
    </xf>
    <xf numFmtId="10" fontId="4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3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center" vertical="center" wrapText="1"/>
    </xf>
    <xf numFmtId="4" fontId="5" fillId="0" borderId="1" applyAlignment="1" pivotButton="0" quotePrefix="0" xfId="0">
      <alignment horizontal="center" vertical="center" wrapText="1"/>
    </xf>
    <xf numFmtId="4" fontId="4" fillId="5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center" vertical="center" wrapText="1"/>
    </xf>
    <xf numFmtId="4" fontId="6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ill>
        <patternFill patternType="solid">
          <fgColor rgb="00C8E6C9"/>
        </patternFill>
      </fill>
    </dxf>
    <dxf>
      <fill>
        <patternFill patternType="solid">
          <fgColor rgb="00FFCDD8"/>
        </patternFill>
      </fill>
    </dxf>
    <dxf>
      <fill>
        <patternFill patternType="solid">
          <fgColor rgb="00FFF5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5" customWidth="1" min="3" max="3"/>
  </cols>
  <sheetData>
    <row r="2" ht="30" customHeight="1">
      <c r="B2" s="1" t="inlineStr">
        <is>
          <t>KEBIJAKAN FISKAL — APBN, DEFISIT, MULTIPLIER</t>
        </is>
      </c>
    </row>
    <row r="3">
      <c r="B3" s="2" t="inlineStr">
        <is>
          <t>APBN 2024 (Nota Keuangan + APBN-P) · Fiscal Multiplier · Automatic Stabilizer · Crowding Out</t>
        </is>
      </c>
    </row>
    <row r="5">
      <c r="B5" s="3" t="inlineStr">
        <is>
          <t>PAKAI CARA INI:</t>
        </is>
      </c>
    </row>
    <row r="6">
      <c r="B6" s="4" t="inlineStr">
        <is>
          <t>1. 1_APBN</t>
        </is>
      </c>
      <c r="C6" s="5" t="inlineStr">
        <is>
          <t>Struktur APBN 2024: Pendapatan (pajak + bukan pajak), Belanja (belanja pegawai, barang, subsidi, bunga, modal, sosial), Pembiayaan (PIN + SBN). Ubah sel kuning di blok INPUT untuk lihat ulang rasio.</t>
        </is>
      </c>
    </row>
    <row r="7">
      <c r="B7" s="4" t="inlineStr">
        <is>
          <t>2. 2_DEFISIT</t>
        </is>
      </c>
      <c r="C7" s="5" t="inlineStr">
        <is>
          <t>Hitung defisit = Belanja - Pendapatan, lalu rasio Defisit/PDB. Status rumus: hijau jika &lt;=3% PDB, merah jika melampaui ambang UU Keuangan Negara.</t>
        </is>
      </c>
    </row>
    <row r="8">
      <c r="B8" s="4" t="inlineStr">
        <is>
          <t>3. 3_MULTIPLIER</t>
        </is>
      </c>
      <c r="C8" s="5" t="inlineStr">
        <is>
          <t>Kalkulator fiscal multiplier. Input MPC, tarif pajak rata-rata, perubahan belanja pemerintah (dG). Output multiplier k = 1/(1-c(1-t)), dampak total dY = k*dG, dan dampak diskonto kumulatif 4 tahun.</t>
        </is>
      </c>
    </row>
    <row r="9">
      <c r="B9" s="4" t="inlineStr">
        <is>
          <t>4. 4_STABILIZER</t>
        </is>
      </c>
      <c r="C9" s="5" t="inlineStr">
        <is>
          <t>Automatic stabilizer: tunjukkan bagaimana konsumsi (C=c*Yd) dan penerimaan pajak (T=t*Y) bergerak otomatis saat Y naik/turun, meredam multiplier.</t>
        </is>
      </c>
    </row>
    <row r="10">
      <c r="B10" s="4" t="inlineStr">
        <is>
          <t>5. 5_CROWDING</t>
        </is>
      </c>
      <c r="C10" s="5" t="inlineStr">
        <is>
          <t>Indikator crowding out: hubungan defisit dan yield SBN 10Y, plus hitung bunga utang baru. Lihat dampak defisit besar ke suku bunga.</t>
        </is>
      </c>
    </row>
    <row r="11">
      <c r="B11" s="4" t="inlineStr">
        <is>
          <t>6. 6_RUMUS</t>
        </is>
      </c>
      <c r="C11" s="5" t="inlineStr">
        <is>
          <t>Ringkasan rumus, definisi, ambang 3% PDB, dan sumber data APBN 2024.</t>
        </is>
      </c>
    </row>
    <row r="13">
      <c r="B13" s="6" t="inlineStr">
        <is>
          <t>LEGENDA WARNA:</t>
        </is>
      </c>
    </row>
    <row r="14">
      <c r="B14" s="7" t="inlineStr">
        <is>
          <t>Input manual</t>
        </is>
      </c>
      <c r="C14" s="5" t="inlineStr">
        <is>
          <t>Sel kuning = Anda ubah (di sheet 1_APBN, 2_DEFISIT, 3_MULTIPLIER, 5_CROWDING).</t>
        </is>
      </c>
    </row>
    <row r="15">
      <c r="B15" s="5" t="inlineStr">
        <is>
          <t>Formula hidup</t>
        </is>
      </c>
      <c r="C15" s="5" t="inlineStr">
        <is>
          <t>Sel hitam = dihitung otomatis dari input. Jangan diketik ulang.</t>
        </is>
      </c>
    </row>
    <row r="16">
      <c r="B16" s="8" t="inlineStr">
        <is>
          <t>Header / sub-judul</t>
        </is>
      </c>
      <c r="C16" s="5" t="inlineStr">
        <is>
          <t>Sel hijau band = sub-judul; sel kuning = hasil kunci.</t>
        </is>
      </c>
    </row>
    <row r="17">
      <c r="B17" s="9" t="inlineStr">
        <is>
          <t>Cek ambang</t>
        </is>
      </c>
      <c r="C17" s="5" t="inlineStr">
        <is>
          <t>Hijau = defisit &lt;=3% PDB (patuh UU). Merah = melampaui ambang.</t>
        </is>
      </c>
    </row>
    <row r="19">
      <c r="B19" s="6" t="inlineStr">
        <is>
          <t>ANGKA KUNCI (APBN 2024 — Nota Keuangan &amp; APBN Perubahan, ilustratif):</t>
        </is>
      </c>
    </row>
    <row r="20">
      <c r="B20" s="10" t="inlineStr">
        <is>
          <t>Pendapatan Negara dan Hibah       ~ Rp 2.805 T   (pajak ~82%, PNBP ~17%, hibah ~1%)</t>
        </is>
      </c>
    </row>
    <row r="21">
      <c r="B21" s="10" t="inlineStr">
        <is>
          <t>Belanja Negara                    ~ Rp 3.325 T   (pegawai, barang, modal, bunga, subsidi, bansos, transfer ke daerah)</t>
        </is>
      </c>
    </row>
    <row r="22">
      <c r="B22" s="10" t="inlineStr">
        <is>
          <t>Defisit Anggaran                  ~ Rp 520 T   (~ 2,42% PDB)  -&gt; di bawah ambang 3% PDB</t>
        </is>
      </c>
    </row>
    <row r="23">
      <c r="B23" s="10" t="inlineStr">
        <is>
          <t>PDB nominal 2024                  ~ Rp 21.500 T   (asumsi pertumbuhan 5,0%, inflasi 3,0%)</t>
        </is>
      </c>
    </row>
    <row r="24">
      <c r="B24" s="10" t="inlineStr">
        <is>
          <t>Penerimaan Negara Bukan Pajak     ~ Rp 480 T     (minyak, gas, BUN, BLBI, PNBP lain)</t>
        </is>
      </c>
    </row>
    <row r="25">
      <c r="B25" s="10" t="inlineStr">
        <is>
          <t>Subsidi BBM + LPG + Listrik       ~ Rp 180-200 T (tergantung harga ICP dan kurs)</t>
        </is>
      </c>
    </row>
    <row r="26">
      <c r="B26" s="10" t="inlineStr">
        <is>
          <t>Belanja Bunga Utang               ~ Rp 545 T     (berhubungan dgn yield SBN 10Y ~ 6,5-7,0%)</t>
        </is>
      </c>
    </row>
    <row r="27">
      <c r="B27" s="10" t="inlineStr">
        <is>
          <t>Pembiayaan Neto                   ~ Rp 520 T     (PIN + SBN baru - pokok jatuh tempo)</t>
        </is>
      </c>
    </row>
    <row r="28">
      <c r="B28" s="10" t="inlineStr">
        <is>
          <t>Fiscal multiplier Indonesia       ~ 0,4 - 0,8   (lebih rendah dari advanced economies ~1,0-1,5)</t>
        </is>
      </c>
    </row>
    <row r="30">
      <c r="B30" s="11" t="inlineStr">
        <is>
          <t>Catatan: angka APBN 2024 di sheet berikut adalah ilustrasi yang menyerupai publikasi Kemenkeu,</t>
        </is>
      </c>
    </row>
    <row r="31">
      <c r="B31" s="11" t="inlineStr">
        <is>
          <t>bukan angka resmi real-time. Update terakhir cek di sik.keuangnegara.kemenkeu.go.id / BPS.</t>
        </is>
      </c>
    </row>
  </sheetData>
  <mergeCells count="13">
    <mergeCell ref="B21:C21"/>
    <mergeCell ref="B2:C2"/>
    <mergeCell ref="B24:C24"/>
    <mergeCell ref="B30:C30"/>
    <mergeCell ref="B25:C25"/>
    <mergeCell ref="B3:C3"/>
    <mergeCell ref="B20:C20"/>
    <mergeCell ref="B28:C28"/>
    <mergeCell ref="B23:C23"/>
    <mergeCell ref="B22:C22"/>
    <mergeCell ref="B31:C31"/>
    <mergeCell ref="B26:C26"/>
    <mergeCell ref="B27:C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F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12" customWidth="1" min="4" max="4"/>
    <col width="14" customWidth="1" min="5" max="5"/>
    <col width="46" customWidth="1" min="6" max="6"/>
  </cols>
  <sheetData>
    <row r="1"/>
    <row r="2" ht="28" customHeight="1">
      <c r="B2" s="1" t="inlineStr">
        <is>
          <t>STRUKTUR APBN 2024 — PENDAPATAN, BELANJA, PEMBIAYAAN</t>
        </is>
      </c>
    </row>
    <row r="3">
      <c r="B3" s="2" t="inlineStr">
        <is>
          <t>Semua angka dalam Rp Triliun. Ubah sel kuning (input). Sub-total dan rasio menghitung ulang otomatis.</t>
        </is>
      </c>
    </row>
    <row r="4"/>
    <row r="5" ht="24" customHeight="1">
      <c r="B5" s="8" t="inlineStr">
        <is>
          <t>Komponen</t>
        </is>
      </c>
      <c r="C5" s="8" t="inlineStr">
        <is>
          <t>Nilai (Rp T)</t>
        </is>
      </c>
      <c r="D5" s="8" t="inlineStr">
        <is>
          <t>% PDB</t>
        </is>
      </c>
      <c r="E5" s="8" t="inlineStr">
        <is>
          <t>% Pendapatan</t>
        </is>
      </c>
      <c r="F5" s="8" t="inlineStr">
        <is>
          <t>Catatan</t>
        </is>
      </c>
    </row>
    <row r="6">
      <c r="B6" s="8" t="inlineStr">
        <is>
          <t>I. PENDAPATAN NEGARA DAN HIBAH</t>
        </is>
      </c>
    </row>
    <row r="7">
      <c r="B7" s="4" t="inlineStr">
        <is>
          <t xml:space="preserve">  PDB Nominal 2024 (asumsi)</t>
        </is>
      </c>
      <c r="C7" s="12" t="n">
        <v>21500</v>
      </c>
      <c r="D7" s="13">
        <f>C7/PDB</f>
        <v/>
      </c>
      <c r="E7" s="10" t="inlineStr"/>
      <c r="F7" s="14" t="inlineStr">
        <is>
          <t>Sumber: BPS (PDB nominal, basis harga berlaku).</t>
        </is>
      </c>
    </row>
    <row r="8">
      <c r="B8" s="5" t="inlineStr">
        <is>
          <t xml:space="preserve">  Pajak Penghasilan (PPh)</t>
        </is>
      </c>
      <c r="C8" s="12" t="n">
        <v>1133</v>
      </c>
      <c r="D8" s="13">
        <f>C8/PDB</f>
        <v/>
      </c>
      <c r="E8" s="10" t="inlineStr"/>
      <c r="F8" s="14" t="inlineStr">
        <is>
          <t>PPh OP + PPh Badan + PPh final. ~40% dari pendapatan.</t>
        </is>
      </c>
    </row>
    <row r="9">
      <c r="B9" s="5" t="inlineStr">
        <is>
          <t xml:space="preserve">  Pajak Pertambahan Nilai &amp; PPnBM</t>
        </is>
      </c>
      <c r="C9" s="12" t="n">
        <v>925</v>
      </c>
      <c r="D9" s="13">
        <f>C9/PDB</f>
        <v/>
      </c>
      <c r="E9" s="10" t="inlineStr"/>
      <c r="F9" s="14" t="inlineStr">
        <is>
          <t>PPN dalam negeri + PPN impor + Cukai + PPnBM.</t>
        </is>
      </c>
    </row>
    <row r="10">
      <c r="B10" s="5" t="inlineStr">
        <is>
          <t xml:space="preserve">  Pajak Lainnya (PBB, BPHTB pusat)</t>
        </is>
      </c>
      <c r="C10" s="12" t="n">
        <v>47</v>
      </c>
      <c r="D10" s="13">
        <f>C10/PDB</f>
        <v/>
      </c>
      <c r="E10" s="10" t="inlineStr"/>
      <c r="F10" s="14" t="inlineStr">
        <is>
          <t>Pajak bumi bangunan, bea meterai, bea perolehan.</t>
        </is>
      </c>
    </row>
    <row r="11">
      <c r="B11" s="5" t="inlineStr">
        <is>
          <t xml:space="preserve">  Bea Masuk</t>
        </is>
      </c>
      <c r="C11" s="12" t="n">
        <v>195</v>
      </c>
      <c r="D11" s="13">
        <f>C11/PDB</f>
        <v/>
      </c>
      <c r="E11" s="10" t="inlineStr"/>
      <c r="F11" s="14" t="inlineStr">
        <is>
          <t>Penerimaan bea masuk (impor barang).</t>
        </is>
      </c>
    </row>
    <row r="12">
      <c r="B12" s="5" t="inlineStr">
        <is>
          <t xml:space="preserve">  Penerimaan Bukan Pajak (PNBP)</t>
        </is>
      </c>
      <c r="C12" s="12" t="n">
        <v>480</v>
      </c>
      <c r="D12" s="13">
        <f>C12/PDB</f>
        <v/>
      </c>
      <c r="E12" s="10" t="inlineStr"/>
      <c r="F12" s="14" t="inlineStr">
        <is>
          <t>Minyak bumi, gas alam, BUN, BLBI, PNBP lain.</t>
        </is>
      </c>
    </row>
    <row r="13">
      <c r="B13" s="5" t="inlineStr">
        <is>
          <t xml:space="preserve">  Hibah</t>
        </is>
      </c>
      <c r="C13" s="12" t="n">
        <v>25</v>
      </c>
      <c r="D13" s="13">
        <f>C13/PDB</f>
        <v/>
      </c>
      <c r="E13" s="10" t="inlineStr"/>
      <c r="F13" s="14" t="inlineStr">
        <is>
          <t>Hibah luar negeri (umumnya kecil).</t>
        </is>
      </c>
    </row>
    <row r="14">
      <c r="B14" s="15" t="inlineStr">
        <is>
          <t>TOTAL PENDAPATAN NEGARA &amp; HIBAH</t>
        </is>
      </c>
      <c r="C14" s="16">
        <f>SUM(C8:C13)</f>
        <v/>
      </c>
      <c r="D14" s="17">
        <f>C14/PDB</f>
        <v/>
      </c>
      <c r="E14" s="10" t="inlineStr"/>
      <c r="F14" s="18" t="inlineStr">
        <is>
          <t>Pendapatan Negara + Hibah. Dipakai sbg dasar defisit.</t>
        </is>
      </c>
    </row>
    <row r="15"/>
    <row r="16">
      <c r="B16" s="8" t="inlineStr">
        <is>
          <t>II. BELANJA NEGARA</t>
        </is>
      </c>
    </row>
    <row r="17">
      <c r="B17" s="5" t="inlineStr">
        <is>
          <t xml:space="preserve">  Belanja Pegawai</t>
        </is>
      </c>
      <c r="C17" s="12" t="n">
        <v>450</v>
      </c>
      <c r="D17" s="13">
        <f>C17/PDB</f>
        <v/>
      </c>
      <c r="E17" s="10" t="inlineStr"/>
      <c r="F17" s="14" t="inlineStr">
        <is>
          <t>Gaji + tunjangan PNS, TNI/Polri, pensiun.</t>
        </is>
      </c>
    </row>
    <row r="18">
      <c r="B18" s="5" t="inlineStr">
        <is>
          <t xml:space="preserve">  Belanja Barang</t>
        </is>
      </c>
      <c r="C18" s="12" t="n">
        <v>330</v>
      </c>
      <c r="D18" s="13">
        <f>C18/PDB</f>
        <v/>
      </c>
      <c r="E18" s="10" t="inlineStr"/>
      <c r="F18" s="14" t="inlineStr">
        <is>
          <t>Operasional kementerian/lembaga, belanja modal ringan.</t>
        </is>
      </c>
    </row>
    <row r="19">
      <c r="B19" s="5" t="inlineStr">
        <is>
          <t xml:space="preserve">  Belanja Modal</t>
        </is>
      </c>
      <c r="C19" s="12" t="n">
        <v>400</v>
      </c>
      <c r="D19" s="13">
        <f>C19/PDB</f>
        <v/>
      </c>
      <c r="E19" s="10" t="inlineStr"/>
      <c r="F19" s="14" t="inlineStr">
        <is>
          <t>Infrastruktur, gedung, jalan, irigasi (PUPR dll).</t>
        </is>
      </c>
    </row>
    <row r="20">
      <c r="B20" s="5" t="inlineStr">
        <is>
          <t xml:space="preserve">  Pembayaran Bunga Utang</t>
        </is>
      </c>
      <c r="C20" s="12" t="n">
        <v>545</v>
      </c>
      <c r="D20" s="13">
        <f>C20/PDB</f>
        <v/>
      </c>
      <c r="E20" s="10" t="inlineStr"/>
      <c r="F20" s="14" t="inlineStr">
        <is>
          <t>Bunga SBN dalam negeri + luar negeri. Sensitif yield &amp; kurs.</t>
        </is>
      </c>
    </row>
    <row r="21">
      <c r="B21" s="5" t="inlineStr">
        <is>
          <t xml:space="preserve">  Belanja Subsidi</t>
        </is>
      </c>
      <c r="C21" s="12" t="n">
        <v>190</v>
      </c>
      <c r="D21" s="13">
        <f>C21/PDB</f>
        <v/>
      </c>
      <c r="E21" s="10" t="inlineStr"/>
      <c r="F21" s="14" t="inlineStr">
        <is>
          <t>Subsidi energi (BBM, LPG, listrik) + non-energi.</t>
        </is>
      </c>
    </row>
    <row r="22">
      <c r="B22" s="5" t="inlineStr">
        <is>
          <t xml:space="preserve">  Belanja Bantuan Sosial</t>
        </is>
      </c>
      <c r="C22" s="12" t="n">
        <v>494</v>
      </c>
      <c r="D22" s="13">
        <f>C22/PDB</f>
        <v/>
      </c>
      <c r="E22" s="10" t="inlineStr"/>
      <c r="F22" s="14" t="inlineStr">
        <is>
          <t>Program keluarga harapan (PKH), Sembako, BST, dll.</t>
        </is>
      </c>
    </row>
    <row r="23">
      <c r="B23" s="5" t="inlineStr">
        <is>
          <t xml:space="preserve">  Belanja Lain-lain</t>
        </is>
      </c>
      <c r="C23" s="12" t="n">
        <v>916</v>
      </c>
      <c r="D23" s="13">
        <f>C23/PDB</f>
        <v/>
      </c>
      <c r="E23" s="10" t="inlineStr"/>
      <c r="F23" s="14" t="inlineStr">
        <is>
          <t>Belanja tidak terduga, dana cadangan, transfer ke daerah (DBH, DAU, DAK).</t>
        </is>
      </c>
    </row>
    <row r="24">
      <c r="B24" s="15" t="inlineStr">
        <is>
          <t>TOTAL BELANJA NEGARA</t>
        </is>
      </c>
      <c r="C24" s="16">
        <f>SUM(C17:C23)</f>
        <v/>
      </c>
      <c r="D24" s="17">
        <f>C24/PDB</f>
        <v/>
      </c>
      <c r="E24" s="10" t="inlineStr"/>
      <c r="F24" s="18" t="inlineStr">
        <is>
          <t>Belanja Negara total. Sering &gt; Pendapatan -&gt; defisit struktural.</t>
        </is>
      </c>
    </row>
    <row r="26">
      <c r="B26" s="8" t="inlineStr">
        <is>
          <t>III. PEMBIAYAAN ANGGARAN</t>
        </is>
      </c>
    </row>
    <row r="27">
      <c r="B27" s="5" t="inlineStr">
        <is>
          <t xml:space="preserve">  Pencauran Pinjaman Luar Negeri</t>
        </is>
      </c>
      <c r="C27" s="12" t="n">
        <v>80</v>
      </c>
      <c r="D27" s="13">
        <f>C27/PDB</f>
        <v/>
      </c>
      <c r="E27" s="10" t="inlineStr"/>
      <c r="F27" s="14" t="inlineStr">
        <is>
          <t>Pinjaman bilateral/multilateral, tenor panjang.</t>
        </is>
      </c>
    </row>
    <row r="28">
      <c r="B28" s="5" t="inlineStr">
        <is>
          <t xml:space="preserve">  Pencauran SBN (Surat Berharga Negara)</t>
        </is>
      </c>
      <c r="C28" s="12" t="n">
        <v>850</v>
      </c>
      <c r="D28" s="13">
        <f>C28/PDB</f>
        <v/>
      </c>
      <c r="E28" s="10" t="inlineStr"/>
      <c r="F28" s="14" t="inlineStr">
        <is>
          <t>SPN + SBN tenor panjang (lelang), ritel SBN, SUkel.</t>
        </is>
      </c>
    </row>
    <row r="29">
      <c r="B29" s="5" t="inlineStr">
        <is>
          <t xml:space="preserve">  Pembayaran Pinjaman Luar Negeri</t>
        </is>
      </c>
      <c r="C29" s="12" t="n">
        <v>-30</v>
      </c>
      <c r="D29" s="13">
        <f>C29/PDB</f>
        <v/>
      </c>
      <c r="E29" s="10" t="inlineStr"/>
      <c r="F29" s="14" t="inlineStr">
        <is>
          <t>Pokok jatuh tempo pinjaman LN (negatif = pengurangan).</t>
        </is>
      </c>
    </row>
    <row r="30">
      <c r="B30" s="5" t="inlineStr">
        <is>
          <t xml:space="preserve">  Pembayaran SBN Jatuh Tempo</t>
        </is>
      </c>
      <c r="C30" s="12" t="n">
        <v>-380</v>
      </c>
      <c r="D30" s="13">
        <f>C30/PDB</f>
        <v/>
      </c>
      <c r="E30" s="10" t="inlineStr"/>
      <c r="F30" s="14" t="inlineStr">
        <is>
          <t>Pokok jatuh tempo SBN (negatif = pengurangan).</t>
        </is>
      </c>
    </row>
    <row r="31">
      <c r="B31" s="15" t="inlineStr">
        <is>
          <t>TOTAL PEMBIAYAAN NETO</t>
        </is>
      </c>
      <c r="C31" s="16">
        <f>SUM(C27:C30)</f>
        <v/>
      </c>
      <c r="D31" s="17">
        <f>C31/PDB</f>
        <v/>
      </c>
      <c r="E31" s="10" t="inlineStr"/>
      <c r="F31" s="18" t="inlineStr">
        <is>
          <t>Pembiayaan harus menutup defisit (Penambangan Kas = Pembiayaan - Defisit).</t>
        </is>
      </c>
    </row>
    <row r="33">
      <c r="B33" s="8" t="inlineStr">
        <is>
          <t>RINGKASAN KESEIMBANGAN APBN</t>
        </is>
      </c>
    </row>
    <row r="34">
      <c r="B34" s="19" t="inlineStr">
        <is>
          <t>Defisit / (Surplus) Anggaran</t>
        </is>
      </c>
      <c r="C34" s="20">
        <f>BELANJA-PEND</f>
        <v/>
      </c>
      <c r="D34" s="21">
        <f>C34/PDB</f>
        <v/>
      </c>
      <c r="E34" s="10" t="inlineStr"/>
      <c r="F34" s="14" t="inlineStr">
        <is>
          <t>Belanja dikurangi Pendapatan. Positif = defisit.</t>
        </is>
      </c>
    </row>
    <row r="35">
      <c r="B35" s="4" t="inlineStr">
        <is>
          <t>Rasio Defisit terhadap PDB</t>
        </is>
      </c>
      <c r="C35" s="22">
        <f>DEFISIT/PDB</f>
        <v/>
      </c>
      <c r="D35" s="21">
        <f>DEFISIT/PDB</f>
        <v/>
      </c>
      <c r="E35" s="10" t="inlineStr"/>
      <c r="F35" s="14" t="inlineStr">
        <is>
          <t>Ambang UU Keuangan Negara: maksimum 3% PDB.</t>
        </is>
      </c>
    </row>
    <row r="36">
      <c r="B36" s="4" t="inlineStr">
        <is>
          <t>Status ambang fiskal</t>
        </is>
      </c>
      <c r="C36" s="23">
        <f>IF(DEFISIT/PDB&lt;=0.03,"PATUH (&lt;=3%)","MELEBIHI (&gt;3%)")</f>
        <v/>
      </c>
      <c r="D36" s="24" t="n"/>
      <c r="E36" s="10" t="inlineStr"/>
      <c r="F36" s="14" t="inlineStr">
        <is>
          <t>Hijau = patuh ambang UU. Merah = butuh penyesuaian.</t>
        </is>
      </c>
    </row>
    <row r="37">
      <c r="B37" s="4" t="inlineStr">
        <is>
          <t>Penambahan Kas (Saldo awal kas)</t>
        </is>
      </c>
      <c r="C37" s="20">
        <f>PEMBIAYAAN-DEFISIT</f>
        <v/>
      </c>
      <c r="D37" s="13">
        <f>C37/PDB</f>
        <v/>
      </c>
      <c r="E37" s="10" t="inlineStr"/>
      <c r="F37" s="14" t="inlineStr">
        <is>
          <t>Pembiayaan - Defisit. Ideal = kecil (kas cukup).</t>
        </is>
      </c>
    </row>
  </sheetData>
  <mergeCells count="7">
    <mergeCell ref="B6:F6"/>
    <mergeCell ref="B2:F2"/>
    <mergeCell ref="B16:F16"/>
    <mergeCell ref="B33:F33"/>
    <mergeCell ref="B3:F3"/>
    <mergeCell ref="C36:D36"/>
    <mergeCell ref="B26:F26"/>
  </mergeCells>
  <conditionalFormatting sqref="C36">
    <cfRule type="expression" priority="1" dxfId="0">
      <formula>$C$36="PATUH (&lt;=3%)"</formula>
    </cfRule>
    <cfRule type="expression" priority="2" dxfId="1">
      <formula>ISNUMBER(SEARCH("MELEBIHI",$C$36))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16" customWidth="1" min="4" max="4"/>
    <col width="52" customWidth="1" min="5" max="5"/>
  </cols>
  <sheetData>
    <row r="2" ht="28" customHeight="1">
      <c r="B2" s="1" t="inlineStr">
        <is>
          <t>DEFISIT ANGGARAN &amp; DEFISIT-TO-GDP RATIO</t>
        </is>
      </c>
    </row>
    <row r="3">
      <c r="B3" s="2" t="inlineStr">
        <is>
          <t>Defisit = Belanja - Pendapatan. Rasio Defisit/PDB dibatasi 3% (UU Keuangan Negara).</t>
        </is>
      </c>
    </row>
    <row r="5" ht="24" customHeight="1">
      <c r="B5" s="8" t="inlineStr">
        <is>
          <t>Komponen</t>
        </is>
      </c>
      <c r="C5" s="8" t="inlineStr">
        <is>
          <t>Nilai (Rp T)</t>
        </is>
      </c>
      <c r="D5" s="8" t="inlineStr">
        <is>
          <t>Status</t>
        </is>
      </c>
      <c r="E5" s="8" t="inlineStr">
        <is>
          <t>Catatan</t>
        </is>
      </c>
    </row>
    <row r="6">
      <c r="B6" s="5" t="inlineStr">
        <is>
          <t>Total Pendapatan Negara &amp; Hibah</t>
        </is>
      </c>
      <c r="C6" s="25">
        <f>PEND</f>
        <v/>
      </c>
      <c r="D6" s="10" t="inlineStr"/>
      <c r="E6" s="14" t="inlineStr">
        <is>
          <t>Diambil otomatis dari sheet 1_APBN.</t>
        </is>
      </c>
    </row>
    <row r="7">
      <c r="B7" s="5" t="inlineStr">
        <is>
          <t>Total Belanja Negara</t>
        </is>
      </c>
      <c r="C7" s="25">
        <f>BELANJA</f>
        <v/>
      </c>
      <c r="D7" s="10" t="inlineStr"/>
      <c r="E7" s="14" t="inlineStr">
        <is>
          <t>Diambil otomatis dari sheet 1_APBN.</t>
        </is>
      </c>
    </row>
    <row r="8">
      <c r="B8" s="19" t="inlineStr">
        <is>
          <t>Defisit Anggaran (Belanja - Pendapatan)</t>
        </is>
      </c>
      <c r="C8" s="20">
        <f>BELANJA-PEND</f>
        <v/>
      </c>
      <c r="D8" s="10" t="inlineStr"/>
      <c r="E8" s="14" t="inlineStr">
        <is>
          <t>Defisit. Positif = belanja lebih besar.</t>
        </is>
      </c>
    </row>
    <row r="9">
      <c r="B9" s="5" t="inlineStr">
        <is>
          <t>PDB Nominal</t>
        </is>
      </c>
      <c r="C9" s="25">
        <f>PDB</f>
        <v/>
      </c>
      <c r="D9" s="10" t="inlineStr"/>
      <c r="E9" s="14" t="inlineStr">
        <is>
          <t>Diambil otomatis dari sheet 1_APBN.</t>
        </is>
      </c>
    </row>
    <row r="10">
      <c r="B10" s="15" t="inlineStr">
        <is>
          <t>Rasio Defisit / PDB</t>
        </is>
      </c>
      <c r="C10" s="22">
        <f>DEFISIT2/PDB</f>
        <v/>
      </c>
      <c r="D10" s="23">
        <f>IF(DEFISIT2/PDB&lt;=0.03,"&lt;=3%","MELEBIHI")</f>
        <v/>
      </c>
      <c r="E10" s="14" t="inlineStr">
        <is>
          <t>Ambang ambang maksimum 3% PDB.</t>
        </is>
      </c>
    </row>
    <row r="12">
      <c r="B12" s="8" t="inlineStr">
        <is>
          <t>DEFISIT PRIMER — DEFISIT DI LUAR BUNGA UTANG</t>
        </is>
      </c>
    </row>
    <row r="13">
      <c r="B13" s="5" t="inlineStr">
        <is>
          <t>Pembayaran Bunga Utang</t>
        </is>
      </c>
      <c r="C13" s="25">
        <f>BUNGA_UTANG</f>
        <v/>
      </c>
      <c r="D13" s="10" t="inlineStr"/>
      <c r="E13" s="14" t="inlineStr">
        <is>
          <t>Diambil dari input bunga utang di 1_APBN (lihat bawah).</t>
        </is>
      </c>
    </row>
    <row r="14">
      <c r="B14" s="4" t="inlineStr">
        <is>
          <t>Defisit Primer (Defisit - Bunga)</t>
        </is>
      </c>
      <c r="C14" s="20">
        <f>DEFISIT2-BUNGA_UTANG</f>
        <v/>
      </c>
      <c r="D14" s="10" t="inlineStr"/>
      <c r="E14" s="14" t="inlineStr">
        <is>
          <t>Mengukur disiplin fiskal inti (tanpa beban utang lama).</t>
        </is>
      </c>
    </row>
    <row r="15">
      <c r="B15" s="15" t="inlineStr">
        <is>
          <t>Rasio Defisit Primer / PDB</t>
        </is>
      </c>
      <c r="C15" s="22">
        <f>DEFISIT_PRIMER/PDB</f>
        <v/>
      </c>
      <c r="D15" s="10" t="inlineStr"/>
      <c r="E15" s="14" t="inlineStr">
        <is>
          <t>Negatif = surplus primer (sangat sehat).</t>
        </is>
      </c>
    </row>
    <row r="17">
      <c r="B17" s="8" t="inlineStr">
        <is>
          <t>DINAMIKA UTANG PUBLIK (DEBT-TO-GDP)</t>
        </is>
      </c>
    </row>
    <row r="18">
      <c r="B18" s="5" t="inlineStr">
        <is>
          <t>Utang Publik awal (Rp T)</t>
        </is>
      </c>
      <c r="C18" s="12" t="n">
        <v>8000</v>
      </c>
      <c r="D18" s="10" t="inlineStr"/>
      <c r="E18" s="14" t="inlineStr">
        <is>
          <t>Sekitar 39-40% PDB di Indonesia (2024). Input manual.</t>
        </is>
      </c>
    </row>
    <row r="19">
      <c r="B19" s="4" t="inlineStr">
        <is>
          <t>Rasio Utang/PDB awal</t>
        </is>
      </c>
      <c r="C19" s="22">
        <f>UTANG_AWAL/PDB</f>
        <v/>
      </c>
      <c r="D19" s="10" t="inlineStr"/>
      <c r="E19" s="14" t="inlineStr">
        <is>
          <t>Ambang ambang UU: maksimum 60% PDB.</t>
        </is>
      </c>
    </row>
    <row r="20">
      <c r="B20" s="4" t="inlineStr">
        <is>
          <t>Utang Publik akhir (Utang awal + Defisit)</t>
        </is>
      </c>
      <c r="C20" s="20">
        <f>UTANG_AWAL+DEFISIT2</f>
        <v/>
      </c>
      <c r="D20" s="10" t="inlineStr"/>
      <c r="E20" s="14" t="inlineStr">
        <is>
          <t>Utang bertambah sebesar defisit yang dibiayai SBN/Pinjaman.</t>
        </is>
      </c>
    </row>
    <row r="21">
      <c r="B21" s="15" t="inlineStr">
        <is>
          <t>Rasio Utang/PDB akhir</t>
        </is>
      </c>
      <c r="C21" s="22">
        <f>UTANG_AWAL/PDB+DEFISIT2/PDB</f>
        <v/>
      </c>
      <c r="D21" s="10" t="inlineStr"/>
      <c r="E21" s="14" t="inlineStr">
        <is>
          <t>Mengabaikan pertumbuhan nominal PDB (sederhana).</t>
        </is>
      </c>
    </row>
  </sheetData>
  <mergeCells count="4">
    <mergeCell ref="B17:E17"/>
    <mergeCell ref="B12:E12"/>
    <mergeCell ref="B3:E3"/>
    <mergeCell ref="B2:E2"/>
  </mergeCells>
  <conditionalFormatting sqref="D10">
    <cfRule type="expression" priority="1" dxfId="0">
      <formula>$D$10="&lt;=3%"</formula>
    </cfRule>
    <cfRule type="expression" priority="2" dxfId="1">
      <formula>$D$10="MELEBIHI"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16" customWidth="1" min="4" max="4"/>
    <col width="52" customWidth="1" min="5" max="5"/>
  </cols>
  <sheetData>
    <row r="2" ht="28" customHeight="1">
      <c r="B2" s="1" t="inlineStr">
        <is>
          <t>FISCAL MULTIPLIER — DAMPAK PERUBAHAN BELANJA</t>
        </is>
      </c>
    </row>
    <row r="3">
      <c r="B3" s="2" t="inlineStr">
        <is>
          <t>Multiplier k = 1 / [1 - c(1-t)].  dY = k * dG.  Sensitivitas thd MPC &amp; tarif pajak.</t>
        </is>
      </c>
    </row>
    <row r="5" ht="24" customHeight="1">
      <c r="B5" s="8" t="inlineStr">
        <is>
          <t>Variabel</t>
        </is>
      </c>
      <c r="C5" s="8" t="inlineStr">
        <is>
          <t>Simbol</t>
        </is>
      </c>
      <c r="D5" s="8" t="inlineStr">
        <is>
          <t>Nilai</t>
        </is>
      </c>
      <c r="E5" s="8" t="inlineStr">
        <is>
          <t>Catatan</t>
        </is>
      </c>
    </row>
    <row r="6">
      <c r="B6" s="5" t="inlineStr">
        <is>
          <t>Marginal Propensity to Consume (MPC)</t>
        </is>
      </c>
      <c r="C6" s="26" t="inlineStr">
        <is>
          <t>c</t>
        </is>
      </c>
      <c r="D6" s="27" t="n">
        <v>0.7</v>
      </c>
      <c r="E6" s="14" t="inlineStr">
        <is>
          <t>Porsi tiap Rp1 tambahan pendapatan yang dikonsumsi (0..1). Indonesia ~0,65-0,75.</t>
        </is>
      </c>
    </row>
    <row r="7">
      <c r="B7" s="5" t="inlineStr">
        <is>
          <t>Tarif pajak rata-rata (avg tax rate)</t>
        </is>
      </c>
      <c r="C7" s="26" t="inlineStr">
        <is>
          <t>t</t>
        </is>
      </c>
      <c r="D7" s="27" t="n">
        <v>0.11</v>
      </c>
      <c r="E7" s="14" t="inlineStr">
        <is>
          <t>Penerimaan pajak / PDB. Indonesia ~10-12%. AS/Eropa ~25-35%.</t>
        </is>
      </c>
    </row>
    <row r="8">
      <c r="B8" s="5" t="inlineStr">
        <is>
          <t>Marginal propensity to import (MPM)</t>
        </is>
      </c>
      <c r="C8" s="26" t="inlineStr">
        <is>
          <t>m</t>
        </is>
      </c>
      <c r="D8" s="27" t="n">
        <v>0.15</v>
      </c>
      <c r="E8" s="14" t="inlineStr">
        <is>
          <t>Porsi tiap Rp1 tambahan pendapatan yang dipakai utk impor. Indonesia ~0,12-0,18.</t>
        </is>
      </c>
    </row>
    <row r="9">
      <c r="B9" s="5" t="inlineStr">
        <is>
          <t>Perubahan belanja pemerintah (Rp T)</t>
        </is>
      </c>
      <c r="C9" s="26" t="inlineStr">
        <is>
          <t>dG</t>
        </is>
      </c>
      <c r="D9" s="27" t="n">
        <v>100</v>
      </c>
      <c r="E9" s="14" t="inlineStr">
        <is>
          <t>Paket stimulus fiskal (misalnya PEN atau tambahan infrastruktur).</t>
        </is>
      </c>
    </row>
    <row r="10">
      <c r="B10" s="5" t="inlineStr">
        <is>
          <t>Passthrough konsumsi swasta (diskaunto)</t>
        </is>
      </c>
      <c r="C10" s="26" t="inlineStr">
        <is>
          <t>q</t>
        </is>
      </c>
      <c r="D10" s="27" t="n">
        <v>0.1</v>
      </c>
      <c r="E10" s="14" t="inlineStr">
        <is>
          <t>Tambahan konsumsi yang tertunda ke periode berikutnya (smooth).</t>
        </is>
      </c>
    </row>
    <row r="12">
      <c r="B12" s="8" t="inlineStr">
        <is>
          <t>MULTIPLIER &amp; DAMPAK</t>
        </is>
      </c>
    </row>
    <row r="13">
      <c r="B13" s="5" t="inlineStr">
        <is>
          <t>Bagian pendapatan yang ditahan (1 - c(1-t))</t>
        </is>
      </c>
      <c r="C13" s="28" t="inlineStr"/>
      <c r="D13" s="22">
        <f>1-c_mpc*(1-t_tax)</f>
        <v/>
      </c>
      <c r="E13" s="14" t="inlineStr">
        <is>
          <t>Suku penyusut dalam rumus multiplier.</t>
        </is>
      </c>
    </row>
    <row r="14">
      <c r="B14" s="5" t="inlineStr">
        <is>
          <t>Multiplier TERTUTUP (closed economy)</t>
        </is>
      </c>
      <c r="C14" s="28" t="inlineStr"/>
      <c r="D14" s="29">
        <f>1/(1-c_mpc*(1-t_tax))</f>
        <v/>
      </c>
      <c r="E14" s="14" t="inlineStr">
        <is>
          <t>k_closed = 1/[1-c(1-t)]. Tanpa bocoran impor.</t>
        </is>
      </c>
    </row>
    <row r="15">
      <c r="B15" s="5" t="inlineStr">
        <is>
          <t>Multiplier EKONOMI TERBUKA (dengan impor)</t>
        </is>
      </c>
      <c r="C15" s="28" t="inlineStr"/>
      <c r="D15" s="29">
        <f>1/(1-c_mpc*(1-t_tax)+m_mpm)</f>
        <v/>
      </c>
      <c r="E15" s="14" t="inlineStr">
        <is>
          <t>k_open = 1/[1-c(1-t)+m]. Import bocor = multiplier lebih kecil.</t>
        </is>
      </c>
    </row>
    <row r="16">
      <c r="B16" s="5" t="inlineStr">
        <is>
          <t>Dampak total dY (closed, Rp T)</t>
        </is>
      </c>
      <c r="C16" s="28" t="inlineStr"/>
      <c r="D16" s="20">
        <f>dG/(1-c_mpc*(1-t_tax))</f>
        <v/>
      </c>
      <c r="E16" s="14" t="inlineStr">
        <is>
          <t>dY_closed = k_closed * dG.</t>
        </is>
      </c>
    </row>
    <row r="17">
      <c r="B17" s="5" t="inlineStr">
        <is>
          <t>Dampak total dY (open, Rp T)</t>
        </is>
      </c>
      <c r="C17" s="28" t="inlineStr"/>
      <c r="D17" s="20">
        <f>dG/(1-c_mpc*(1-t_tax)+m_mpm)</f>
        <v/>
      </c>
      <c r="E17" s="14" t="inlineStr">
        <is>
          <t>dY_open = k_open * dG. Selalu &lt; dY_closed.</t>
        </is>
      </c>
    </row>
    <row r="18">
      <c r="B18" s="5" t="inlineStr">
        <is>
          <t>Selisih bocoran impor (Rp T)</t>
        </is>
      </c>
      <c r="C18" s="28" t="inlineStr"/>
      <c r="D18" s="20">
        <f>dG/(1-c_mpc*(1-t_tax))-dG/(1-c_mpc*(1-t_tax)+m_mpm)</f>
        <v/>
      </c>
      <c r="E18" s="14" t="inlineStr">
        <is>
          <t>Porsi dampak yang bocor ke luar negeri.</t>
        </is>
      </c>
    </row>
    <row r="19">
      <c r="B19" s="5" t="inlineStr">
        <is>
          <t>Leakage pajak (Rp T)</t>
        </is>
      </c>
      <c r="C19" s="28" t="inlineStr"/>
      <c r="D19" s="20">
        <f>dG/(1-c_mpc*(1-t_tax))*t_tax/(1-c_mpc*(1-t_tax))</f>
        <v/>
      </c>
      <c r="E19" s="14" t="inlineStr">
        <is>
          <t>Porsi yang kembali ke pemerintah lewat pajak.</t>
        </is>
      </c>
    </row>
    <row r="21">
      <c r="B21" s="8" t="inlineStr">
        <is>
          <t>DAMPAK DINAMIS 4 TAHUN (DISKONTO KONSUMSI)</t>
        </is>
      </c>
    </row>
    <row r="22" ht="22" customHeight="1">
      <c r="B22" s="8" t="inlineStr">
        <is>
          <t>Tahun</t>
        </is>
      </c>
      <c r="C22" s="8" t="inlineStr">
        <is>
          <t>dG(t)</t>
        </is>
      </c>
      <c r="D22" s="8" t="inlineStr">
        <is>
          <t>dY(t) kumulatif (open)</t>
        </is>
      </c>
      <c r="E22" s="8" t="inlineStr">
        <is>
          <t>Catatan</t>
        </is>
      </c>
    </row>
    <row r="23">
      <c r="B23" s="26" t="inlineStr">
        <is>
          <t>Tahun 1</t>
        </is>
      </c>
      <c r="C23" s="30">
        <f>dG</f>
        <v/>
      </c>
      <c r="D23" s="20">
        <f>dG/(1-c_mpc*(1-t_tax)+m_mpm)*(1-(1-q_disc)^1)</f>
        <v/>
      </c>
      <c r="E23" s="14" t="inlineStr">
        <is>
          <t>dY(t) = k * dG * [1 - (1-q)^t]. t = 1 thn.</t>
        </is>
      </c>
    </row>
    <row r="24">
      <c r="B24" s="26" t="inlineStr">
        <is>
          <t>Tahun 2</t>
        </is>
      </c>
      <c r="C24" s="30">
        <f>dG</f>
        <v/>
      </c>
      <c r="D24" s="20">
        <f>dG/(1-c_mpc*(1-t_tax)+m_mpm)*(1-(1-q_disc)^2)</f>
        <v/>
      </c>
      <c r="E24" s="14" t="inlineStr">
        <is>
          <t>dY(t) = k * dG * [1 - (1-q)^t]. t = 2 thn.</t>
        </is>
      </c>
    </row>
    <row r="25">
      <c r="B25" s="26" t="inlineStr">
        <is>
          <t>Tahun 3</t>
        </is>
      </c>
      <c r="C25" s="30">
        <f>dG</f>
        <v/>
      </c>
      <c r="D25" s="20">
        <f>dG/(1-c_mpc*(1-t_tax)+m_mpm)*(1-(1-q_disc)^3)</f>
        <v/>
      </c>
      <c r="E25" s="14" t="inlineStr">
        <is>
          <t>dY(t) = k * dG * [1 - (1-q)^t]. t = 3 thn.</t>
        </is>
      </c>
    </row>
    <row r="26">
      <c r="B26" s="26" t="inlineStr">
        <is>
          <t>Tahun 4</t>
        </is>
      </c>
      <c r="C26" s="30">
        <f>dG</f>
        <v/>
      </c>
      <c r="D26" s="20">
        <f>dG/(1-c_mpc*(1-t_tax)+m_mpm)*(1-(1-q_disc)^4)</f>
        <v/>
      </c>
      <c r="E26" s="14" t="inlineStr">
        <is>
          <t>dY(t) = k * dG * [1 - (1-q)^t]. t = 4 thn.</t>
        </is>
      </c>
    </row>
    <row r="27">
      <c r="B27" s="15" t="inlineStr">
        <is>
          <t>Steady-state dY* (k_open x dG)</t>
        </is>
      </c>
      <c r="C27" s="10" t="inlineStr"/>
      <c r="D27" s="20">
        <f>dG/(1-c_mpc*(1-t_tax)+m_mpm)</f>
        <v/>
      </c>
      <c r="E27" s="18" t="inlineStr">
        <is>
          <t>Konvergen ke k_open * dG saat t -&gt; tak hingga.</t>
        </is>
      </c>
    </row>
    <row r="29">
      <c r="B29" s="8" t="inlineStr">
        <is>
          <t>SENSITIVITAS MULTIPLIER thd MPC (tarif t = input)</t>
        </is>
      </c>
    </row>
    <row r="30" ht="22" customHeight="1">
      <c r="B30" s="8" t="inlineStr">
        <is>
          <t>MPC (c)</t>
        </is>
      </c>
      <c r="C30" s="8" t="inlineStr">
        <is>
          <t>Multiplier Closed</t>
        </is>
      </c>
      <c r="D30" s="8" t="inlineStr">
        <is>
          <t>Multiplier Open (m input)</t>
        </is>
      </c>
      <c r="E30" s="8" t="inlineStr">
        <is>
          <t>dY jika dG=Rp 100 T (open)</t>
        </is>
      </c>
    </row>
    <row r="31">
      <c r="B31" s="31" t="n">
        <v>0.5</v>
      </c>
      <c r="C31" s="32">
        <f>1/(1-B31*(1-t_tax))</f>
        <v/>
      </c>
      <c r="D31" s="33">
        <f>1/(1-B31*(1-t_tax)+m_mpm)</f>
        <v/>
      </c>
      <c r="E31" s="34">
        <f>D31*100</f>
        <v/>
      </c>
    </row>
    <row r="32">
      <c r="B32" s="31" t="n">
        <v>0.55</v>
      </c>
      <c r="C32" s="32">
        <f>1/(1-B32*(1-t_tax))</f>
        <v/>
      </c>
      <c r="D32" s="33">
        <f>1/(1-B32*(1-t_tax)+m_mpm)</f>
        <v/>
      </c>
      <c r="E32" s="34">
        <f>D32*100</f>
        <v/>
      </c>
    </row>
    <row r="33">
      <c r="B33" s="31" t="n">
        <v>0.6</v>
      </c>
      <c r="C33" s="32">
        <f>1/(1-B33*(1-t_tax))</f>
        <v/>
      </c>
      <c r="D33" s="33">
        <f>1/(1-B33*(1-t_tax)+m_mpm)</f>
        <v/>
      </c>
      <c r="E33" s="34">
        <f>D33*100</f>
        <v/>
      </c>
    </row>
    <row r="34">
      <c r="B34" s="31" t="n">
        <v>0.65</v>
      </c>
      <c r="C34" s="32">
        <f>1/(1-B34*(1-t_tax))</f>
        <v/>
      </c>
      <c r="D34" s="33">
        <f>1/(1-B34*(1-t_tax)+m_mpm)</f>
        <v/>
      </c>
      <c r="E34" s="34">
        <f>D34*100</f>
        <v/>
      </c>
    </row>
    <row r="35">
      <c r="B35" s="31" t="n">
        <v>0.7</v>
      </c>
      <c r="C35" s="32">
        <f>1/(1-B35*(1-t_tax))</f>
        <v/>
      </c>
      <c r="D35" s="33">
        <f>1/(1-B35*(1-t_tax)+m_mpm)</f>
        <v/>
      </c>
      <c r="E35" s="34">
        <f>D35*100</f>
        <v/>
      </c>
    </row>
    <row r="36">
      <c r="B36" s="31" t="n">
        <v>0.75</v>
      </c>
      <c r="C36" s="32">
        <f>1/(1-B36*(1-t_tax))</f>
        <v/>
      </c>
      <c r="D36" s="33">
        <f>1/(1-B36*(1-t_tax)+m_mpm)</f>
        <v/>
      </c>
      <c r="E36" s="34">
        <f>D36*100</f>
        <v/>
      </c>
    </row>
    <row r="37">
      <c r="B37" s="31" t="n">
        <v>0.8</v>
      </c>
      <c r="C37" s="32">
        <f>1/(1-B37*(1-t_tax))</f>
        <v/>
      </c>
      <c r="D37" s="33">
        <f>1/(1-B37*(1-t_tax)+m_mpm)</f>
        <v/>
      </c>
      <c r="E37" s="34">
        <f>D37*100</f>
        <v/>
      </c>
    </row>
    <row r="38">
      <c r="B38" s="31" t="n">
        <v>0.85</v>
      </c>
      <c r="C38" s="32">
        <f>1/(1-B38*(1-t_tax))</f>
        <v/>
      </c>
      <c r="D38" s="33">
        <f>1/(1-B38*(1-t_tax)+m_mpm)</f>
        <v/>
      </c>
      <c r="E38" s="34">
        <f>D38*100</f>
        <v/>
      </c>
    </row>
    <row r="39">
      <c r="B39" s="31" t="n">
        <v>0.9</v>
      </c>
      <c r="C39" s="32">
        <f>1/(1-B39*(1-t_tax))</f>
        <v/>
      </c>
      <c r="D39" s="33">
        <f>1/(1-B39*(1-t_tax)+m_mpm)</f>
        <v/>
      </c>
      <c r="E39" s="34">
        <f>D39*100</f>
        <v/>
      </c>
    </row>
  </sheetData>
  <mergeCells count="5">
    <mergeCell ref="B12:E12"/>
    <mergeCell ref="B21:E21"/>
    <mergeCell ref="B29:E29"/>
    <mergeCell ref="B3:E3"/>
    <mergeCell ref="B2:E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E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18" customWidth="1" min="4" max="4"/>
    <col width="46" customWidth="1" min="5" max="5"/>
  </cols>
  <sheetData>
    <row r="2" ht="28" customHeight="1">
      <c r="B2" s="1" t="inlineStr">
        <is>
          <t>AUTOMATIC STABILIZER — KONSUMSI &amp; PAJAK OTOMATIS</t>
        </is>
      </c>
    </row>
    <row r="3">
      <c r="B3" s="2" t="inlineStr">
        <is>
          <t>Konsumsi (C = c*Yd) dan pajak (T = t*Y) bergerak otomatis, meredam multiplier.</t>
        </is>
      </c>
    </row>
    <row r="5" ht="22" customHeight="1">
      <c r="B5" s="8" t="inlineStr">
        <is>
          <t>Variabel</t>
        </is>
      </c>
      <c r="C5" s="8" t="inlineStr">
        <is>
          <t>Skenario 1 (Normal)</t>
        </is>
      </c>
      <c r="D5" s="8" t="inlineStr">
        <is>
          <t>Skenario 2 (Resesi)</t>
        </is>
      </c>
      <c r="E5" s="8" t="inlineStr">
        <is>
          <t>Catatan</t>
        </is>
      </c>
    </row>
    <row r="6">
      <c r="B6" s="5" t="inlineStr">
        <is>
          <t>Pendapatan nasional Y (Rp T)</t>
        </is>
      </c>
      <c r="C6" s="35" t="n">
        <v>21500</v>
      </c>
      <c r="D6" s="35" t="n">
        <v>19000</v>
      </c>
      <c r="E6" s="14" t="inlineStr">
        <is>
          <t>Y normal vs resesi (-12%).</t>
        </is>
      </c>
    </row>
    <row r="7">
      <c r="B7" s="5" t="inlineStr">
        <is>
          <t>Tarif pajak rata-rata t</t>
        </is>
      </c>
      <c r="C7" s="35" t="n">
        <v>0.11</v>
      </c>
      <c r="D7" s="35" t="n">
        <v>0.11</v>
      </c>
      <c r="E7" s="14" t="inlineStr">
        <is>
          <t>Tarif tidak berubah; stabilizer bekerja via basis pajak.</t>
        </is>
      </c>
    </row>
    <row r="8">
      <c r="B8" s="5" t="inlineStr">
        <is>
          <t>MPC (c)</t>
        </is>
      </c>
      <c r="C8" s="35" t="n">
        <v>0.7</v>
      </c>
      <c r="D8" s="35" t="n">
        <v>0.65</v>
      </c>
      <c r="E8" s="14" t="inlineStr">
        <is>
          <t>Konsumsi makin konservatif di resesi.</t>
        </is>
      </c>
    </row>
    <row r="9">
      <c r="B9" s="5" t="inlineStr">
        <is>
          <t>Transfer sosial otomatis (Rp T)</t>
        </is>
      </c>
      <c r="C9" s="35" t="n">
        <v>350</v>
      </c>
      <c r="D9" s="35" t="n">
        <v>550</v>
      </c>
      <c r="E9" s="14" t="inlineStr">
        <is>
          <t>PKH, bantuan sosial naik otomatis di resesi.</t>
        </is>
      </c>
    </row>
    <row r="11">
      <c r="B11" s="8" t="inlineStr">
        <is>
          <t>VARIABEL TURUNAN — RUMUS HIDUP</t>
        </is>
      </c>
    </row>
    <row r="12">
      <c r="B12" s="5" t="inlineStr">
        <is>
          <t>Pajak T = t*Y</t>
        </is>
      </c>
      <c r="C12" s="20">
        <f>st_tn*st_Yn</f>
        <v/>
      </c>
      <c r="D12" s="20">
        <f>st_tr*st_Yr</f>
        <v/>
      </c>
      <c r="E12" s="14" t="inlineStr">
        <is>
          <t>Penerimaan pajak turun otomatis saat Y turun.</t>
        </is>
      </c>
    </row>
    <row r="13">
      <c r="B13" s="5" t="inlineStr">
        <is>
          <t>Pendapatan disposabel Yd = Y - T + TR</t>
        </is>
      </c>
      <c r="C13" s="20">
        <f>st_Yn-st_tn*st_Yn+st_TRn</f>
        <v/>
      </c>
      <c r="D13" s="20">
        <f>st_Yr-st_tr*st_Yr+st_TRr</f>
        <v/>
      </c>
      <c r="E13" s="14" t="inlineStr">
        <is>
          <t>Yd = Y - T + transfer. Stabilizer melembutkan penurunan Yd.</t>
        </is>
      </c>
    </row>
    <row r="14">
      <c r="B14" s="5" t="inlineStr">
        <is>
          <t>Konsumsi C = c * Yd</t>
        </is>
      </c>
      <c r="C14" s="20">
        <f>st_cn*(st_Yn-st_tn*st_Yn+st_TRn)</f>
        <v/>
      </c>
      <c r="D14" s="20">
        <f>st_cr*(st_Yr-st_tr*st_Yr+st_TRr)</f>
        <v/>
      </c>
      <c r="E14" s="14" t="inlineStr">
        <is>
          <t>Konsumsi turun lebih sedikit dari Y karena c &lt; 1 + transfer.</t>
        </is>
      </c>
    </row>
    <row r="15">
      <c r="B15" s="5" t="inlineStr">
        <is>
          <t>C / Y (rasio konsumsi)</t>
        </is>
      </c>
      <c r="C15" s="20">
        <f>st_cn*(st_Yn-st_tn*st_Yn+st_TRn)/st_Yn</f>
        <v/>
      </c>
      <c r="D15" s="20">
        <f>st_cr*(st_Yr-st_tr*st_Yr+st_TRr)/st_Yr</f>
        <v/>
      </c>
      <c r="E15" s="14" t="inlineStr">
        <is>
          <t>Rasio konsumsi naik di resesi (stabilizer bekerja).</t>
        </is>
      </c>
    </row>
    <row r="16">
      <c r="B16" s="5" t="inlineStr">
        <is>
          <t>Defisit primer fiskal otomatis (T - belanja)</t>
        </is>
      </c>
      <c r="C16" s="20">
        <f>st_tn*st_Yn-(st_Yn*0.10)-st_TRn</f>
        <v/>
      </c>
      <c r="D16" s="20">
        <f>st_tr*st_Yr-(st_Yr*0.10)-st_TRr</f>
        <v/>
      </c>
      <c r="E16" s="14" t="inlineStr">
        <is>
          <t>Sederhana: pajak - 10% Y (belanja lain proporsional) - transfer.</t>
        </is>
      </c>
    </row>
    <row r="18">
      <c r="B18" s="8" t="inlineStr">
        <is>
          <t>EFEK STABILIZER</t>
        </is>
      </c>
    </row>
    <row r="19">
      <c r="B19" s="4" t="inlineStr">
        <is>
          <t>Penurunan Y (Resesi vs Normal)</t>
        </is>
      </c>
      <c r="C19" s="20">
        <f>st_Yn-st_Yr</f>
        <v/>
      </c>
      <c r="D19" s="24" t="n"/>
      <c r="E19" s="14" t="inlineStr">
        <is>
          <t>Penurunan PDB saat resesi.</t>
        </is>
      </c>
    </row>
    <row r="20">
      <c r="B20" s="4" t="inlineStr">
        <is>
          <t>Penurunan C (Resesi vs Normal)</t>
        </is>
      </c>
      <c r="C20" s="20">
        <f>st_cn*(st_Yn-st_tn*st_Yn+st_TRn)-st_cr*(st_Yr-st_tr*st_Yr+st_TRr)</f>
        <v/>
      </c>
      <c r="D20" s="24" t="n"/>
      <c r="E20" s="14" t="inlineStr">
        <is>
          <t>Konsumsi turun lebih kecil dari Y =&gt; automatic stabilizer.</t>
        </is>
      </c>
    </row>
    <row r="21">
      <c r="B21" s="15" t="inlineStr">
        <is>
          <t>Stabilizer ratio (dC/dY)</t>
        </is>
      </c>
      <c r="C21" s="29">
        <f>C20/C19</f>
        <v/>
      </c>
      <c r="D21" s="24" t="n"/>
      <c r="E21" s="14" t="inlineStr">
        <is>
          <t>Rasio 0..1. Makin kecil =&gt; makin kuat efek stabilizer.</t>
        </is>
      </c>
    </row>
  </sheetData>
  <mergeCells count="7">
    <mergeCell ref="C20:D20"/>
    <mergeCell ref="B18:E18"/>
    <mergeCell ref="C21:D21"/>
    <mergeCell ref="C19:D19"/>
    <mergeCell ref="B11:E11"/>
    <mergeCell ref="B3:E3"/>
    <mergeCell ref="B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E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16" customWidth="1" min="4" max="4"/>
    <col width="52" customWidth="1" min="5" max="5"/>
  </cols>
  <sheetData>
    <row r="2" ht="28" customHeight="1">
      <c r="B2" s="1" t="inlineStr">
        <is>
          <t>CROWDING OUT &amp; RUANG FISKAL</t>
        </is>
      </c>
    </row>
    <row r="3">
      <c r="B3" s="2" t="inlineStr">
        <is>
          <t>Defisit besar -&gt; penerbitan SBN -&gt; yield naik -&gt; investasi swasta terdesak (crowding out).</t>
        </is>
      </c>
    </row>
    <row r="5" ht="24" customHeight="1">
      <c r="B5" s="8" t="inlineStr">
        <is>
          <t>Variabel</t>
        </is>
      </c>
      <c r="C5" s="8" t="inlineStr">
        <is>
          <t>Simbol</t>
        </is>
      </c>
      <c r="D5" s="8" t="inlineStr">
        <is>
          <t>Nilai</t>
        </is>
      </c>
      <c r="E5" s="8" t="inlineStr">
        <is>
          <t>Catatan</t>
        </is>
      </c>
    </row>
    <row r="6">
      <c r="B6" s="5" t="inlineStr">
        <is>
          <t>Defisit tahun ini (Rp T)</t>
        </is>
      </c>
      <c r="C6" s="26" t="inlineStr">
        <is>
          <t>DEF</t>
        </is>
      </c>
      <c r="D6" s="27">
        <f>DEFISIT</f>
        <v/>
      </c>
      <c r="E6" s="14" t="inlineStr">
        <is>
          <t>Auto-link dari sheet 1_APBN. Boleh diganti manual.</t>
        </is>
      </c>
    </row>
    <row r="7">
      <c r="B7" s="5" t="inlineStr">
        <is>
          <t>Yield SBN 10Y awal (%)</t>
        </is>
      </c>
      <c r="C7" s="26" t="inlineStr">
        <is>
          <t>y0</t>
        </is>
      </c>
      <c r="D7" s="27" t="n">
        <v>0.068</v>
      </c>
      <c r="E7" s="14" t="inlineStr">
        <is>
          <t>Yield SUN 10Y awal periode. Update dari lelang.</t>
        </is>
      </c>
    </row>
    <row r="8">
      <c r="B8" s="5" t="inlineStr">
        <is>
          <t>Sensitivitas yield thd defisit (bps per Rp 100 T)</t>
        </is>
      </c>
      <c r="C8" s="26" t="inlineStr">
        <is>
          <t>b</t>
        </is>
      </c>
      <c r="D8" s="27" t="n">
        <v>5</v>
      </c>
      <c r="E8" s="14" t="inlineStr">
        <is>
          <t>Estimasi: tiap Rp 100T defisit -&gt; +5 bps yield (literatur emerging market).</t>
        </is>
      </c>
    </row>
    <row r="9">
      <c r="B9" s="5" t="inlineStr">
        <is>
          <t>Elastisitas investasi thd suku bunga</t>
        </is>
      </c>
      <c r="C9" s="26" t="inlineStr">
        <is>
          <t>eI</t>
        </is>
      </c>
      <c r="D9" s="27" t="n">
        <v>-0.3</v>
      </c>
      <c r="E9" s="14" t="inlineStr">
        <is>
          <t>Investasi turun 0,3% utk tiap +1% bunga (semi-elastis).</t>
        </is>
      </c>
    </row>
    <row r="10">
      <c r="B10" s="5" t="inlineStr">
        <is>
          <t>Investasi swasta awal (Rp T)</t>
        </is>
      </c>
      <c r="C10" s="26" t="inlineStr">
        <is>
          <t>I0</t>
        </is>
      </c>
      <c r="D10" s="27" t="n">
        <v>5200</v>
      </c>
      <c r="E10" s="14" t="inlineStr">
        <is>
          <t>PMTB / investasi swasta (forming gross fixed capital).</t>
        </is>
      </c>
    </row>
    <row r="11">
      <c r="B11" s="5" t="inlineStr">
        <is>
          <t>PDB nominal (Rp T)</t>
        </is>
      </c>
      <c r="C11" s="26" t="inlineStr">
        <is>
          <t>PDBc</t>
        </is>
      </c>
      <c r="D11" s="27">
        <f>PDB</f>
        <v/>
      </c>
      <c r="E11" s="14" t="inlineStr">
        <is>
          <t>Auto-link dari sheet 1_APBN.</t>
        </is>
      </c>
    </row>
    <row r="13">
      <c r="B13" s="8" t="inlineStr">
        <is>
          <t>DAMPAK DEFISIT KE SUKU BUNGA &amp; INVESTASI</t>
        </is>
      </c>
    </row>
    <row r="14">
      <c r="B14" s="5" t="inlineStr">
        <is>
          <t>Tambahan yield (dalam bps)</t>
        </is>
      </c>
      <c r="C14" s="28" t="inlineStr"/>
      <c r="D14" s="29">
        <f>DEF_cr/100*b_cr</f>
        <v/>
      </c>
      <c r="E14" s="14" t="inlineStr">
        <is>
          <t>dYield (bps) = (DEF/100) * b. Tiap Rp 100 T +b bps.</t>
        </is>
      </c>
    </row>
    <row r="15">
      <c r="B15" s="5" t="inlineStr">
        <is>
          <t>Yield SBN 10Y baru</t>
        </is>
      </c>
      <c r="C15" s="28" t="inlineStr"/>
      <c r="D15" s="22">
        <f>y0_cr+DEF_cr/100*b_cr/10000</f>
        <v/>
      </c>
      <c r="E15" s="14" t="inlineStr">
        <is>
          <t>y_new = y0 + dYield (dalam desimal).</t>
        </is>
      </c>
    </row>
    <row r="16">
      <c r="B16" s="5" t="inlineStr">
        <is>
          <t>Perubahan suku bunga (basis poin)</t>
        </is>
      </c>
      <c r="C16" s="28" t="inlineStr"/>
      <c r="D16" s="20">
        <f>DEF_cr/100*b_cr</f>
        <v/>
      </c>
      <c r="E16" s="14" t="inlineStr">
        <is>
          <t>Sama dengan dYield di atas (dalam bps).</t>
        </is>
      </c>
    </row>
    <row r="17">
      <c r="B17" s="5" t="inlineStr">
        <is>
          <t>Perubahan investasi (%)</t>
        </is>
      </c>
      <c r="C17" s="28" t="inlineStr"/>
      <c r="D17" s="22">
        <f>eI_cr*(DEF_cr/100*b_cr/100)</f>
        <v/>
      </c>
      <c r="E17" s="14" t="inlineStr">
        <is>
          <t>dI/I = eI * dy (semi-elastis).</t>
        </is>
      </c>
    </row>
    <row r="18">
      <c r="B18" s="5" t="inlineStr">
        <is>
          <t>Penurunan investasi (Rp T)</t>
        </is>
      </c>
      <c r="C18" s="28" t="inlineStr"/>
      <c r="D18" s="20">
        <f>-eI_cr*(DEF_cr/100*b_cr/100)*I0_cr</f>
        <v/>
      </c>
      <c r="E18" s="14" t="inlineStr">
        <is>
          <t>Investasi swasta yang terdesak (crowding out).</t>
        </is>
      </c>
    </row>
    <row r="19">
      <c r="B19" s="5" t="inlineStr">
        <is>
          <t>Penurunan investasi / Defisit (rasio)</t>
        </is>
      </c>
      <c r="C19" s="28" t="inlineStr"/>
      <c r="D19" s="29">
        <f>-eI_cr*(DEF_cr/100*b_cr/100)*I0_cr/DEF_cr</f>
        <v/>
      </c>
      <c r="E19" s="14" t="inlineStr">
        <is>
          <t>Makin besar rasio -&gt; makin kuat crowding out.</t>
        </is>
      </c>
    </row>
    <row r="21">
      <c r="B21" s="8" t="inlineStr">
        <is>
          <t>RUANG FISKAL (FISCAL SPACE)</t>
        </is>
      </c>
    </row>
    <row r="22">
      <c r="B22" s="5" t="inlineStr">
        <is>
          <t>Ambang defisit maksimum (3% PDB, Rp T)</t>
        </is>
      </c>
      <c r="D22" s="25">
        <f>0.03*PDBc_cr</f>
        <v/>
      </c>
      <c r="E22" s="14" t="inlineStr">
        <is>
          <t>Ambang ambang UU Keuangan Negara.</t>
        </is>
      </c>
    </row>
    <row r="23">
      <c r="B23" s="15" t="inlineStr">
        <is>
          <t>Ruang fiskal = DEF_MAX - Defisit aktual</t>
        </is>
      </c>
      <c r="D23" s="20">
        <f>DEF_MAX-DEF_cr</f>
        <v/>
      </c>
      <c r="E23" s="14" t="inlineStr">
        <is>
          <t>Positif = masih ada ruang; negatif = over-defisit.</t>
        </is>
      </c>
    </row>
    <row r="24">
      <c r="B24" s="4" t="inlineStr">
        <is>
          <t>Status ruang fiskal</t>
        </is>
      </c>
      <c r="D24" s="23">
        <f>IF(DEF_MAX-DEF_cr&gt;0,"ADA RUANG","OVER-DEFISIT")</f>
        <v/>
      </c>
      <c r="E24" s="14" t="inlineStr">
        <is>
          <t>Hijau = masih ada ruang; merah = melebihi ambang.</t>
        </is>
      </c>
    </row>
    <row r="26">
      <c r="B26" s="8" t="inlineStr">
        <is>
          <t>RASIO BEBAN BUNGA / PENDAPATAN (DEBT SERVICE)</t>
        </is>
      </c>
    </row>
    <row r="27">
      <c r="B27" s="5" t="inlineStr">
        <is>
          <t>Pembayaran bunga utang (Rp T)</t>
        </is>
      </c>
      <c r="D27" s="25">
        <f>BUNGA_UTANG</f>
        <v/>
      </c>
      <c r="E27" s="14" t="inlineStr">
        <is>
          <t>Diambil dari sheet 1_APBN.</t>
        </is>
      </c>
    </row>
    <row r="28">
      <c r="B28" s="15" t="inlineStr">
        <is>
          <t>Rasio bunga / Pendapatan</t>
        </is>
      </c>
      <c r="D28" s="22">
        <f>BUNGA_UTANG/PEND</f>
        <v/>
      </c>
      <c r="E28" s="14" t="inlineStr">
        <is>
          <t>Beban utang terhadap penerimaan. &gt;15% = berat.</t>
        </is>
      </c>
    </row>
    <row r="29">
      <c r="B29" s="4" t="inlineStr">
        <is>
          <t>Status debt service</t>
        </is>
      </c>
      <c r="D29" s="23">
        <f>IF(BUNGA_UTANG/PEND&lt;0.10,"AMAN",IF(BUNGA_UTANG/PEND&lt;0.15,"WASPADA","BERAT"))</f>
        <v/>
      </c>
      <c r="E29" s="14" t="inlineStr">
        <is>
          <t>&lt;10% aman; 10-15% waspada; &gt;15% berat.</t>
        </is>
      </c>
    </row>
  </sheetData>
  <mergeCells count="5">
    <mergeCell ref="B26:E26"/>
    <mergeCell ref="B13:E13"/>
    <mergeCell ref="B21:E21"/>
    <mergeCell ref="B3:E3"/>
    <mergeCell ref="B2:E2"/>
  </mergeCells>
  <conditionalFormatting sqref="D24">
    <cfRule type="expression" priority="1" dxfId="0">
      <formula>$D$24="ADA RUANG"</formula>
    </cfRule>
    <cfRule type="expression" priority="2" dxfId="1">
      <formula>$D$24="OVER-DEFISIT"</formula>
    </cfRule>
  </conditionalFormatting>
  <conditionalFormatting sqref="D29">
    <cfRule type="expression" priority="3" dxfId="0">
      <formula>$D$29="AMAN"</formula>
    </cfRule>
    <cfRule type="expression" priority="4" dxfId="2">
      <formula>$D$29="WASPADA"</formula>
    </cfRule>
    <cfRule type="expression" priority="5" dxfId="1">
      <formula>$D$29="BERAT"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C5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84" customWidth="1" min="3" max="3"/>
  </cols>
  <sheetData>
    <row r="2" ht="28" customHeight="1">
      <c r="B2" s="1" t="inlineStr">
        <is>
          <t>RINGKASAN RUMUS &amp; KONVENSI</t>
        </is>
      </c>
    </row>
    <row r="4" ht="22" customHeight="1">
      <c r="B4" s="8" t="inlineStr">
        <is>
          <t>STRUKTUR APBN</t>
        </is>
      </c>
    </row>
    <row r="5">
      <c r="B5" s="4" t="inlineStr">
        <is>
          <t>Pendapatan</t>
        </is>
      </c>
      <c r="C5" s="5" t="inlineStr">
        <is>
          <t>Pendapatan = Pajak + Penerimaan Bukan Pajak (PNBP) + Hibah</t>
        </is>
      </c>
    </row>
    <row r="6">
      <c r="B6" s="4" t="inlineStr">
        <is>
          <t>Pajak</t>
        </is>
      </c>
      <c r="C6" s="5" t="inlineStr">
        <is>
          <t>Pajak = PPh + PPN/PPnBM + Cukai + PBB + Bea Masuk + pajak lain</t>
        </is>
      </c>
    </row>
    <row r="7">
      <c r="B7" s="4" t="inlineStr">
        <is>
          <t>Belanja</t>
        </is>
      </c>
      <c r="C7" s="5" t="inlineStr">
        <is>
          <t>Belanja = Pegawai + Barang + Modal + Bunga + Subsidi + Bansos + Lain</t>
        </is>
      </c>
    </row>
    <row r="8">
      <c r="B8" s="4" t="inlineStr">
        <is>
          <t>Defisit</t>
        </is>
      </c>
      <c r="C8" s="5" t="inlineStr">
        <is>
          <t>Defisit = Belanja - Pendapatan   (surplus jika &lt; 0)</t>
        </is>
      </c>
    </row>
    <row r="9">
      <c r="B9" s="4" t="inlineStr">
        <is>
          <t>Pembiayaan</t>
        </is>
      </c>
      <c r="C9" s="5" t="inlineStr">
        <is>
          <t>Pembiayaan Neto = Pencairan (PIN + SBN) - Pembayaran (Pokok jatuh tempo)</t>
        </is>
      </c>
    </row>
    <row r="10">
      <c r="B10" s="4" t="inlineStr">
        <is>
          <t>Penambahan Kas</t>
        </is>
      </c>
      <c r="C10" s="5" t="inlineStr">
        <is>
          <t>dKas = Pembiayaan - Defisit   (ideal: sisa kas kecil &amp; positif)</t>
        </is>
      </c>
    </row>
    <row r="12" ht="22" customHeight="1">
      <c r="B12" s="8" t="inlineStr">
        <is>
          <t>RASIO FISKAL</t>
        </is>
      </c>
    </row>
    <row r="13">
      <c r="B13" s="4" t="inlineStr">
        <is>
          <t>Defisit / PDB</t>
        </is>
      </c>
      <c r="C13" s="5" t="inlineStr">
        <is>
          <t>Rasio Defisit / PDB = (Belanja - Pendapatan) / PDB nominal</t>
        </is>
      </c>
    </row>
    <row r="14">
      <c r="B14" s="4" t="inlineStr">
        <is>
          <t>Ambang ambang UU</t>
        </is>
      </c>
      <c r="C14" s="5" t="inlineStr">
        <is>
          <t>Maksimum 3% PDB (UU Keuangan Negara, amanat UUD 1945 pasal 23)</t>
        </is>
      </c>
    </row>
    <row r="15">
      <c r="B15" s="4" t="inlineStr">
        <is>
          <t>Defisit Primer</t>
        </is>
      </c>
      <c r="C15" s="5" t="inlineStr">
        <is>
          <t>Defisit Primer = Defisit - Pembayaran Bunga Utang</t>
        </is>
      </c>
    </row>
    <row r="16">
      <c r="B16" s="4" t="inlineStr">
        <is>
          <t>Utang / PDB</t>
        </is>
      </c>
      <c r="C16" s="5" t="inlineStr">
        <is>
          <t>Rasio Utang Publik / PDB (ambang ambang Indonesia: maksimum 60% PDB)</t>
        </is>
      </c>
    </row>
    <row r="17">
      <c r="B17" s="4" t="inlineStr">
        <is>
          <t>Debt Service Ratio</t>
        </is>
      </c>
      <c r="C17" s="5" t="inlineStr">
        <is>
          <t>DSR = Pembayaran Bunga / Pendapatan  (&gt;15% = berat)</t>
        </is>
      </c>
    </row>
    <row r="19" ht="22" customHeight="1">
      <c r="B19" s="8" t="inlineStr">
        <is>
          <t>FISCAL MULTIPLIER</t>
        </is>
      </c>
    </row>
    <row r="20">
      <c r="B20" s="4" t="inlineStr">
        <is>
          <t>Multiplier closed</t>
        </is>
      </c>
      <c r="C20" s="5" t="inlineStr">
        <is>
          <t>k = 1 / [1 - c(1-t)]   (ekonomi tertutup, tanpa impor)</t>
        </is>
      </c>
    </row>
    <row r="21">
      <c r="B21" s="4" t="inlineStr">
        <is>
          <t>Multiplier open</t>
        </is>
      </c>
      <c r="C21" s="5" t="inlineStr">
        <is>
          <t>k = 1 / [1 - c(1-t) + m]   (ekonomi terbuka, dengan m = MPM)</t>
        </is>
      </c>
    </row>
    <row r="22">
      <c r="B22" s="4" t="inlineStr">
        <is>
          <t>Multiplier pajak</t>
        </is>
      </c>
      <c r="C22" s="5" t="inlineStr">
        <is>
          <t>k_T = -c / [1 - c(1-t) + m]   (dampak perubahan tarif pajak)</t>
        </is>
      </c>
    </row>
    <row r="23">
      <c r="B23" s="4" t="inlineStr">
        <is>
          <t>Multiplier transfer</t>
        </is>
      </c>
      <c r="C23" s="5" t="inlineStr">
        <is>
          <t>k_TR = c / [1 - c(1-t) + m]   (dampak transfer sosial)</t>
        </is>
      </c>
    </row>
    <row r="24">
      <c r="B24" s="4" t="inlineStr">
        <is>
          <t>Dampak total</t>
        </is>
      </c>
      <c r="C24" s="5" t="inlineStr">
        <is>
          <t>dY = k * dG   (dG = perubahan belanja pemerintah)</t>
        </is>
      </c>
    </row>
    <row r="25">
      <c r="B25" s="4" t="inlineStr">
        <is>
          <t>Multiplier dinamis</t>
        </is>
      </c>
      <c r="C25" s="5" t="inlineStr">
        <is>
          <t>dY(t) = k * [1 - (1-q)^t] * dG  (q = kecepatan passthrough konsumsi)</t>
        </is>
      </c>
    </row>
    <row r="27" ht="22" customHeight="1">
      <c r="B27" s="8" t="inlineStr">
        <is>
          <t>AUTOMATIC STABILIZER</t>
        </is>
      </c>
    </row>
    <row r="28">
      <c r="B28" s="4" t="inlineStr">
        <is>
          <t>Pendapatan disposabel</t>
        </is>
      </c>
      <c r="C28" s="5" t="inlineStr">
        <is>
          <t>Yd = Y - T + TR   (TR = transfer pemerintah)</t>
        </is>
      </c>
    </row>
    <row r="29">
      <c r="B29" s="4" t="inlineStr">
        <is>
          <t>Konsumsi</t>
        </is>
      </c>
      <c r="C29" s="5" t="inlineStr">
        <is>
          <t>C = c * Yd</t>
        </is>
      </c>
    </row>
    <row r="30">
      <c r="B30" s="4" t="inlineStr">
        <is>
          <t>Pajak otomatis</t>
        </is>
      </c>
      <c r="C30" s="5" t="inlineStr">
        <is>
          <t>T = t * Y   (turun otomatis saat Y turun)</t>
        </is>
      </c>
    </row>
    <row r="31">
      <c r="B31" s="4" t="inlineStr">
        <is>
          <t>Mekanisme stabilizer</t>
        </is>
      </c>
      <c r="C31" s="5" t="inlineStr">
        <is>
          <t>Y turun -&gt; T turun -&gt; Yd turun lebih sedikit -&gt; C turun lebih sedikit dari Y</t>
        </is>
      </c>
    </row>
    <row r="32">
      <c r="B32" s="4" t="inlineStr">
        <is>
          <t>Stabilizer vs diskresi</t>
        </is>
      </c>
      <c r="C32" s="5" t="inlineStr">
        <is>
          <t>Stabilizer bekerja otomatis tanpa keputusan; diskresi perlu APBN-P</t>
        </is>
      </c>
    </row>
    <row r="34" ht="22" customHeight="1">
      <c r="B34" s="8" t="inlineStr">
        <is>
          <t>CROWDING OUT</t>
        </is>
      </c>
    </row>
    <row r="35">
      <c r="B35" s="4" t="inlineStr">
        <is>
          <t>Hubungan defisit-yield</t>
        </is>
      </c>
      <c r="C35" s="5" t="inlineStr">
        <is>
          <t>dYield (bps) = (DEF/100) * b   (b = sensitivitas, bps per Rp 100 T defisit)</t>
        </is>
      </c>
    </row>
    <row r="36">
      <c r="B36" s="4" t="inlineStr">
        <is>
          <t>Yield baru</t>
        </is>
      </c>
      <c r="C36" s="5" t="inlineStr">
        <is>
          <t>y_new = y0 + dYield / 10000</t>
        </is>
      </c>
    </row>
    <row r="37">
      <c r="B37" s="4" t="inlineStr">
        <is>
          <t>Dampak ke investasi</t>
        </is>
      </c>
      <c r="C37" s="5" t="inlineStr">
        <is>
          <t>dI/I = eI * dy   (eI = elastisitas investasi thd bunga, biasanya negatif)</t>
        </is>
      </c>
    </row>
    <row r="38">
      <c r="B38" s="4" t="inlineStr">
        <is>
          <t>Penurunan investasi</t>
        </is>
      </c>
      <c r="C38" s="5" t="inlineStr">
        <is>
          <t>dI = eI * dy * I0   (investasi swasta yang terdesak)</t>
        </is>
      </c>
    </row>
    <row r="39">
      <c r="B39" s="4" t="inlineStr">
        <is>
          <t>Ruang fiskal</t>
        </is>
      </c>
      <c r="C39" s="5" t="inlineStr">
        <is>
          <t>Fiscal Space = (3% * PDB) - Defisit aktual</t>
        </is>
      </c>
    </row>
    <row r="41" ht="22" customHeight="1">
      <c r="B41" s="8" t="inlineStr">
        <is>
          <t>KONVENSI &amp; SUMBER</t>
        </is>
      </c>
    </row>
    <row r="42">
      <c r="B42" s="4" t="inlineStr">
        <is>
          <t>Satuan</t>
        </is>
      </c>
      <c r="C42" s="5" t="inlineStr">
        <is>
          <t>Semua angka di sheet 1_APBN-4_STABILIZER dalam Rp Triliun (Rp T).</t>
        </is>
      </c>
    </row>
    <row r="43">
      <c r="B43" s="4" t="inlineStr">
        <is>
          <t>APBN 2024</t>
        </is>
      </c>
      <c r="C43" s="5" t="inlineStr">
        <is>
          <t>Angka ilustratif berdasarkan Nota Keuangan + APBN-P 2024. Bukan real-time.</t>
        </is>
      </c>
    </row>
    <row r="44">
      <c r="B44" s="4" t="inlineStr">
        <is>
          <t>PDB nominal</t>
        </is>
      </c>
      <c r="C44" s="5" t="inlineStr">
        <is>
          <t>Sumber: BPS (PDB harga berlaku). Update triwulanan.</t>
        </is>
      </c>
    </row>
    <row r="45">
      <c r="B45" s="4" t="inlineStr">
        <is>
          <t>Yield SBN</t>
        </is>
      </c>
      <c r="C45" s="5" t="inlineStr">
        <is>
          <t>Sumber: lelang SBN DJPPR Kemenkeu (selasa=SPN, rabu=SBN tenor panjang).</t>
        </is>
      </c>
    </row>
    <row r="46">
      <c r="B46" s="4" t="inlineStr">
        <is>
          <t>Studi multiplier</t>
        </is>
      </c>
      <c r="C46" s="5" t="inlineStr">
        <is>
          <t>IMF Article IV Indonesia; BI WPB; Spilimbergo et al. (IMF 2009).</t>
        </is>
      </c>
    </row>
    <row r="47">
      <c r="B47" s="4" t="inlineStr">
        <is>
          <t>Estimasi multiplier Indonesia</t>
        </is>
      </c>
      <c r="C47" s="5" t="inlineStr">
        <is>
          <t>Sekitar 0,4-0,8 di tahun pertama (lebih rendah dari advanced economies 1,0-1,5).</t>
        </is>
      </c>
    </row>
    <row r="50">
      <c r="B50" s="11" t="inlineStr">
        <is>
          <t>Referensi inti: Blanchard (2021) Macroeconomics; Mankiw (2020); IMF Fiscal Monitor; APBN Kemenkeu RI.</t>
        </is>
      </c>
    </row>
    <row r="51">
      <c r="B51" s="11" t="inlineStr">
        <is>
          <t>Companion utk artikel: content/ekonomi/kebijakan-fiskal.md (pillars EKONOMI · KEBIJAKAN FISKAL).</t>
        </is>
      </c>
    </row>
  </sheetData>
  <mergeCells count="9">
    <mergeCell ref="B2:C2"/>
    <mergeCell ref="B19:C19"/>
    <mergeCell ref="B34:C34"/>
    <mergeCell ref="B41:C41"/>
    <mergeCell ref="B51:C51"/>
    <mergeCell ref="B50:C50"/>
    <mergeCell ref="B27:C27"/>
    <mergeCell ref="B4:C4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2026-07-18T17:34:19Z</dcterms:created>
  <dcterms:modified xmlns:dcterms="http://purl.org/dc/terms/" xmlns:xsi="http://www.w3.org/2001/XMLSchema-instance" xsi:type="dcterms:W3CDTF">2026-07-18T17:34:19Z</dcterms:modified>
</cp:coreProperties>
</file>