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72B357F1-A681-4598-9D11-A89B7242B011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2" l="1"/>
  <c r="E57" i="2"/>
  <c r="E56" i="2"/>
  <c r="E55" i="2"/>
  <c r="E54" i="2"/>
  <c r="E53" i="2"/>
  <c r="C49" i="2"/>
  <c r="C48" i="2"/>
  <c r="C47" i="2"/>
  <c r="C16" i="1" s="1"/>
  <c r="D46" i="2"/>
  <c r="D45" i="2"/>
  <c r="D44" i="2"/>
  <c r="D43" i="2"/>
  <c r="D42" i="2"/>
  <c r="D41" i="2"/>
  <c r="C35" i="2"/>
  <c r="C34" i="2"/>
  <c r="C33" i="2"/>
  <c r="C32" i="2"/>
  <c r="C15" i="2"/>
  <c r="C16" i="2" s="1"/>
  <c r="C13" i="2"/>
  <c r="C14" i="2" s="1"/>
  <c r="C15" i="1"/>
  <c r="C12" i="1" l="1"/>
  <c r="C36" i="2"/>
  <c r="C17" i="2"/>
  <c r="C13" i="1"/>
  <c r="C14" i="1" l="1"/>
  <c r="C18" i="2"/>
</calcChain>
</file>

<file path=xl/sharedStrings.xml><?xml version="1.0" encoding="utf-8"?>
<sst xmlns="http://schemas.openxmlformats.org/spreadsheetml/2006/main" count="128" uniqueCount="119">
  <si>
    <t>INTEGRASI 6 PILAR BANK — EKONOMI MANAJERIAL LK</t>
  </si>
  <si>
    <t>Magister Manajemen · Ekonomi Manajerial Lembaga Keuangan · Pertemuan 14  ·  Sumber contoh: deck pertemuan-14.md (Restructure vs Write-Off + Sintesis BRI + Radar 6 Pilar)</t>
  </si>
  <si>
    <t>CONTOH PADA DECK (ANGKA SAMA)</t>
  </si>
  <si>
    <t>Recovery deck</t>
  </si>
  <si>
    <t>Portofolio Rp 100 M; restructure EL 40 + admin 5 = net Rp 45 M vs write-off Rp 100 M</t>
  </si>
  <si>
    <t>Hemat deck</t>
  </si>
  <si>
    <t>Rp 100 - 45 = Rp 55 M (55% value preservation; butuh 2-3 thn monitoring)</t>
  </si>
  <si>
    <t>Sintesis BRI deck</t>
  </si>
  <si>
    <t>EL 4,5% x 50% x 1.000 T = 22,5 T/thn; NIM 7,5-&gt;6,5%; CAR stabil 20% vs 19,5%</t>
  </si>
  <si>
    <t>Radar deck</t>
  </si>
  <si>
    <t>Skor 6 pilar 0-10; verdict robust/moderat/lemah; 1 pilar lemah menurunkan robustness</t>
  </si>
  <si>
    <t>HASIL UTAMA — LIVE DARI SHEET KALKULASI</t>
  </si>
  <si>
    <t>Net cost restructure (Rp M)</t>
  </si>
  <si>
    <t>rumus hidup — ikut berubah saat INPUT diedit</t>
  </si>
  <si>
    <t>Net cost write-off (Rp M)</t>
  </si>
  <si>
    <t>Hemat value restructure (Rp M)</t>
  </si>
  <si>
    <t>NIM post-restructure BRI</t>
  </si>
  <si>
    <t>Rata-rata radar 6 pilar</t>
  </si>
  <si>
    <t>CATATAN</t>
  </si>
  <si>
    <t>Satuan: bagian A dalam Rp miliar; bagian B dalam Rp triliun. Threshold bank sehat (CAR &gt;15%, LCR/NSFR &gt;120%, NIM 4-7%, NPL &lt;5%, BOPO &lt;70%) bersifat ilustrasi pedagogis deck P14.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</si>
  <si>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</si>
  <si>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</si>
  <si>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</si>
  <si>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</si>
  <si>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</si>
  <si>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</si>
  <si>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</si>
  <si>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</si>
  <si>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</si>
  <si>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</si>
  <si>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INTEGRASI 6 PILAR: KASUS BRI PANDEMI &amp; RADAR</t>
  </si>
  <si>
    <t>Deck P14: restructure vs write-off portofolio UMKM Rp 100 M (recovery 60%, admin Rp 5 M) -&gt; hemat Rp 55 M; sintesis NIM/NPL/CAR; radar 6 pilar keputusan manajerial.</t>
  </si>
  <si>
    <t>A. HITUNG DARI NOL — RECOVERY SCENARIO: RESTRUCTURE vs WRITE-OFF</t>
  </si>
  <si>
    <t>Skenario deck: portofolio UMKM bermasalah Rp 100 miliar; restructure recovery 60% (LGD 40%) + biaya admin; write-off recovery 0%.</t>
  </si>
  <si>
    <t>INPUT — ubah sel kuning muda</t>
  </si>
  <si>
    <t>Portofolio bermasalah / EAD (Rp miliar)</t>
  </si>
  <si>
    <t>deck: Rp 100 M</t>
  </si>
  <si>
    <t>Recovery rate restructure</t>
  </si>
  <si>
    <t>deck: 60% (LGD 40%)</t>
  </si>
  <si>
    <t>Biaya admin restructure (monitoring, negosiasi)</t>
  </si>
  <si>
    <t>deck: Rp 5 M</t>
  </si>
  <si>
    <t>LANGKAH — formula hidup (tabel deck)</t>
  </si>
  <si>
    <t>1. EL restructure = EAD x (1 - recovery) = 100 x 40%</t>
  </si>
  <si>
    <t>deck: Rp 40 M</t>
  </si>
  <si>
    <t>3. Net cost restructure = 40 + 5</t>
  </si>
  <si>
    <t>deck: Rp 45 M</t>
  </si>
  <si>
    <t>4. EL write-off = EAD x 100%</t>
  </si>
  <si>
    <t>deck: Rp 100 M (recovery 0%)</t>
  </si>
  <si>
    <t>6. Net cost write-off = 100 + 0</t>
  </si>
  <si>
    <t>7. Hemat value restructure = 100 - 45</t>
  </si>
  <si>
    <t>deck: Rp 55 M hemat</t>
  </si>
  <si>
    <t>Value preservation = hemat / EAD</t>
  </si>
  <si>
    <t>deck: 55% — trade-off: value vs speed 2-3 thn</t>
  </si>
  <si>
    <t>B. SINTESIS BRI PANDEMI 2020 — NIM vs NPL vs CAR</t>
  </si>
  <si>
    <t>NIM pra-pandemi</t>
  </si>
  <si>
    <t>deck: 7,5%</t>
  </si>
  <si>
    <t>Relief bunga restructure (poin)</t>
  </si>
  <si>
    <t>deck: -1,0 pp</t>
  </si>
  <si>
    <t>NPL UMKM pandemi</t>
  </si>
  <si>
    <t>deck: 4,5% (dari 3%)</t>
  </si>
  <si>
    <t>LGD portofolio</t>
  </si>
  <si>
    <t>deck: 50%</t>
  </si>
  <si>
    <t>Portofolio (Rp triliun)</t>
  </si>
  <si>
    <t>deck: Rp 1.000 T</t>
  </si>
  <si>
    <t>Porsi write-off alternatif</t>
  </si>
  <si>
    <t>deck: 5% portofolio</t>
  </si>
  <si>
    <t>CAR awal</t>
  </si>
  <si>
    <t>deck: 20%</t>
  </si>
  <si>
    <t>Erosi CAR akibat write-off (poin)</t>
  </si>
  <si>
    <t>deck: ~50 bps</t>
  </si>
  <si>
    <t>1. EL tahunan restructure = 4,5% x 50% x 1.000 T</t>
  </si>
  <si>
    <t>deck: Rp 22,5 T/tahun (tersebar)</t>
  </si>
  <si>
    <t>2. NIM post-restructure = 7,5% - 1,0 pp</t>
  </si>
  <si>
    <t>deck: 6,5%</t>
  </si>
  <si>
    <t>4. Loss direct write-off = 5% x 1.000 T</t>
  </si>
  <si>
    <t>deck: Rp 50 T langsung membebankan laba &amp; modal</t>
  </si>
  <si>
    <t>6. CAR post-write-off = 20% - 50 bps</t>
  </si>
  <si>
    <t>deck: ~19,5% (turun; restructure stabil 20%)</t>
  </si>
  <si>
    <t>7. Sintesis keputusan</t>
  </si>
  <si>
    <t>deck: BRI memilih restructure (correct call, ada dukungan POJK 11/2020)</t>
  </si>
  <si>
    <t>C. RADAR 6 PILAR KEBIJAKSANAAN MANAJERIAL BANK</t>
  </si>
  <si>
    <t>Skor 0-10 per pilar (widget deck): harga, biaya, risiko, regulasi, pasar, informasi. Satu pilar lemah saja menurunkan robustness rekomendasi.</t>
  </si>
  <si>
    <t>Pilar (rujukan deck)</t>
  </si>
  <si>
    <t>Skor (0-10)</t>
  </si>
  <si>
    <t>Rata-rata berjalan</t>
  </si>
  <si>
    <t>Catatan</t>
  </si>
  <si>
    <t>Harga — cost-plus + risk premium (P4)</t>
  </si>
  <si>
    <t>pricing kredit &amp; deposito</t>
  </si>
  <si>
    <t>Biaya — BOPO &amp; skala ekonomi (P5-P6)</t>
  </si>
  <si>
    <t>struktur biaya, MES</t>
  </si>
  <si>
    <t>Risiko — RAROC &amp; portofolio (P12)</t>
  </si>
  <si>
    <t>trade-off risiko-imbal</t>
  </si>
  <si>
    <t>Regulasi — CAR/LCR/NSFR/POJK (P9)</t>
  </si>
  <si>
    <t>constraint keras</t>
  </si>
  <si>
    <t>Pasar — oligopoli &amp; positioning (P3/P11)</t>
  </si>
  <si>
    <t>konsentrasi, kompetisi</t>
  </si>
  <si>
    <t>Informasi — screening &amp; scoring (P1)</t>
  </si>
  <si>
    <t>asimetri informasi</t>
  </si>
  <si>
    <t>Rata-rata skor 6 pilar</t>
  </si>
  <si>
    <t>luas radar proporsional robustness</t>
  </si>
  <si>
    <t>Pilar terlemah (MIN)</t>
  </si>
  <si>
    <t>bottleneck analisis</t>
  </si>
  <si>
    <t>Verdict robustness rekomendasi</t>
  </si>
  <si>
    <t>turunkan satu pilar ke 2-3 -&gt; verdict turun</t>
  </si>
  <si>
    <t>D. SINTESIS: 5 KARAKTERISTIK BANK SEHAT (DECK P14)</t>
  </si>
  <si>
    <t>Indikator</t>
  </si>
  <si>
    <t>Nilai bank (input)</t>
  </si>
  <si>
    <t>Ambang deck</t>
  </si>
  <si>
    <t>Status</t>
  </si>
  <si>
    <t>CAR</t>
  </si>
  <si>
    <t>&gt;= ambang</t>
  </si>
  <si>
    <t>LCR/NSFR</t>
  </si>
  <si>
    <t>NIM</t>
  </si>
  <si>
    <t>rentang 4-7%</t>
  </si>
  <si>
    <t>NPL</t>
  </si>
  <si>
    <t>&lt;= ambang</t>
  </si>
  <si>
    <t>BOPO</t>
  </si>
  <si>
    <t>Jumlah indikator sehat</t>
  </si>
  <si>
    <t>tidak ada KPI tunggal — kombinasi optimal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</si>
</sst>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3" fontId="6" fillId="6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7" t="s">
        <v>0</v>
      </c>
      <c r="C2" s="26"/>
      <c r="D2" s="26"/>
      <c r="E2" s="26"/>
    </row>
    <row r="3" spans="2:5" ht="30" customHeight="1" x14ac:dyDescent="0.25">
      <c r="B3" s="29" t="s">
        <v>1</v>
      </c>
      <c r="C3" s="26"/>
      <c r="D3" s="26"/>
      <c r="E3" s="26"/>
    </row>
    <row r="5" spans="2:5" ht="21.95" customHeight="1" x14ac:dyDescent="0.25">
      <c r="B5" s="27" t="s">
        <v>2</v>
      </c>
      <c r="C5" s="26"/>
      <c r="D5" s="26"/>
      <c r="E5" s="26"/>
    </row>
    <row r="6" spans="2:5" x14ac:dyDescent="0.25">
      <c r="B6" s="1" t="s">
        <v>3</v>
      </c>
      <c r="C6" s="22" t="s">
        <v>4</v>
      </c>
      <c r="D6" s="23"/>
      <c r="E6" s="21"/>
    </row>
    <row r="7" spans="2:5" x14ac:dyDescent="0.25">
      <c r="B7" s="1" t="s">
        <v>5</v>
      </c>
      <c r="C7" s="22" t="s">
        <v>6</v>
      </c>
      <c r="D7" s="23"/>
      <c r="E7" s="21"/>
    </row>
    <row r="8" spans="2:5" x14ac:dyDescent="0.25">
      <c r="B8" s="1" t="s">
        <v>7</v>
      </c>
      <c r="C8" s="22" t="s">
        <v>8</v>
      </c>
      <c r="D8" s="23"/>
      <c r="E8" s="21"/>
    </row>
    <row r="9" spans="2:5" x14ac:dyDescent="0.25">
      <c r="B9" s="1" t="s">
        <v>9</v>
      </c>
      <c r="C9" s="22" t="s">
        <v>10</v>
      </c>
      <c r="D9" s="23"/>
      <c r="E9" s="21"/>
    </row>
    <row r="11" spans="2:5" ht="21.95" customHeight="1" x14ac:dyDescent="0.25">
      <c r="B11" s="27" t="s">
        <v>11</v>
      </c>
      <c r="C11" s="26"/>
      <c r="D11" s="26"/>
      <c r="E11" s="26"/>
    </row>
    <row r="12" spans="2:5" x14ac:dyDescent="0.25">
      <c r="B12" s="2" t="s">
        <v>12</v>
      </c>
      <c r="C12" s="24">
        <f>Kalkulasi!C14</f>
        <v>45</v>
      </c>
      <c r="D12" s="21"/>
      <c r="E12" s="4" t="s">
        <v>13</v>
      </c>
    </row>
    <row r="13" spans="2:5" x14ac:dyDescent="0.25">
      <c r="B13" s="2" t="s">
        <v>14</v>
      </c>
      <c r="C13" s="24">
        <f>Kalkulasi!C16</f>
        <v>100</v>
      </c>
      <c r="D13" s="21"/>
      <c r="E13" s="4" t="s">
        <v>13</v>
      </c>
    </row>
    <row r="14" spans="2:5" x14ac:dyDescent="0.25">
      <c r="B14" s="2" t="s">
        <v>15</v>
      </c>
      <c r="C14" s="24">
        <f>Kalkulasi!C17</f>
        <v>55</v>
      </c>
      <c r="D14" s="21"/>
      <c r="E14" s="4" t="s">
        <v>13</v>
      </c>
    </row>
    <row r="15" spans="2:5" x14ac:dyDescent="0.25">
      <c r="B15" s="2" t="s">
        <v>16</v>
      </c>
      <c r="C15" s="20">
        <f>Kalkulasi!C33</f>
        <v>6.5000000000000002E-2</v>
      </c>
      <c r="D15" s="21"/>
      <c r="E15" s="4" t="s">
        <v>13</v>
      </c>
    </row>
    <row r="16" spans="2:5" x14ac:dyDescent="0.25">
      <c r="B16" s="2" t="s">
        <v>17</v>
      </c>
      <c r="C16" s="28">
        <f>Kalkulasi!C47</f>
        <v>7.833333333333333</v>
      </c>
      <c r="D16" s="21"/>
      <c r="E16" s="4" t="s">
        <v>13</v>
      </c>
    </row>
    <row r="18" spans="2:5" ht="21.95" customHeight="1" x14ac:dyDescent="0.25">
      <c r="B18" s="27" t="s">
        <v>18</v>
      </c>
      <c r="C18" s="26"/>
      <c r="D18" s="26"/>
      <c r="E18" s="26"/>
    </row>
    <row r="19" spans="2:5" x14ac:dyDescent="0.25">
      <c r="B19" s="25" t="s">
        <v>19</v>
      </c>
      <c r="C19" s="26"/>
      <c r="D19" s="26"/>
      <c r="E19" s="26"/>
    </row>
    <row r="21" spans="2:5" ht="21.95" customHeight="1" x14ac:dyDescent="0.25">
      <c r="B21" s="27" t="s">
        <v>20</v>
      </c>
      <c r="C21" s="26"/>
      <c r="D21" s="26"/>
      <c r="E21" s="26"/>
    </row>
    <row r="22" spans="2:5" x14ac:dyDescent="0.25">
      <c r="B22" s="25" t="s">
        <v>21</v>
      </c>
      <c r="C22" s="26"/>
      <c r="D22" s="26"/>
      <c r="E22" s="26"/>
    </row>
    <row r="23" spans="2:5" x14ac:dyDescent="0.25">
      <c r="B23" s="25" t="s">
        <v>22</v>
      </c>
      <c r="C23" s="26"/>
      <c r="D23" s="26"/>
      <c r="E23" s="26"/>
    </row>
    <row r="24" spans="2:5" x14ac:dyDescent="0.25">
      <c r="B24" s="25" t="s">
        <v>23</v>
      </c>
      <c r="C24" s="26"/>
      <c r="D24" s="26"/>
      <c r="E24" s="26"/>
    </row>
    <row r="26" spans="2:5" x14ac:dyDescent="0.25">
      <c r="B26" s="7" t="s">
        <v>24</v>
      </c>
      <c r="C26" s="4" t="s">
        <v>25</v>
      </c>
    </row>
    <row r="27" spans="2:5" ht="25.5" x14ac:dyDescent="0.25">
      <c r="B27" s="1" t="s">
        <v>26</v>
      </c>
      <c r="C27" s="4" t="s">
        <v>27</v>
      </c>
    </row>
    <row r="28" spans="2:5" x14ac:dyDescent="0.25">
      <c r="B28" s="8" t="s">
        <v>28</v>
      </c>
      <c r="C28" s="4" t="s">
        <v>29</v>
      </c>
    </row>
  </sheetData>
  <mergeCells count="19">
    <mergeCell ref="B2:E2"/>
    <mergeCell ref="C6:E6"/>
    <mergeCell ref="B23:E23"/>
    <mergeCell ref="C13:D13"/>
    <mergeCell ref="B19:E19"/>
    <mergeCell ref="B3:E3"/>
    <mergeCell ref="C7:E7"/>
    <mergeCell ref="B22:E22"/>
    <mergeCell ref="C12:D12"/>
    <mergeCell ref="B18:E18"/>
    <mergeCell ref="B21:E21"/>
    <mergeCell ref="B11:E11"/>
    <mergeCell ref="C15:D15"/>
    <mergeCell ref="C9:E9"/>
    <mergeCell ref="C14:D14"/>
    <mergeCell ref="B24:E24"/>
    <mergeCell ref="B5:E5"/>
    <mergeCell ref="C16:D16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8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4" width="16" customWidth="1"/>
    <col min="5" max="5" width="58" customWidth="1"/>
  </cols>
  <sheetData>
    <row r="2" spans="2:5" ht="27.95" customHeight="1" x14ac:dyDescent="0.25">
      <c r="B2" s="27" t="s">
        <v>30</v>
      </c>
      <c r="C2" s="26"/>
      <c r="D2" s="26"/>
      <c r="E2" s="26"/>
    </row>
    <row r="3" spans="2:5" ht="30" customHeight="1" x14ac:dyDescent="0.25">
      <c r="B3" s="29" t="s">
        <v>31</v>
      </c>
      <c r="C3" s="26"/>
      <c r="D3" s="26"/>
      <c r="E3" s="26"/>
    </row>
    <row r="5" spans="2:5" ht="21.95" customHeight="1" x14ac:dyDescent="0.25">
      <c r="B5" s="27" t="s">
        <v>32</v>
      </c>
      <c r="C5" s="26"/>
      <c r="D5" s="26"/>
      <c r="E5" s="26"/>
    </row>
    <row r="6" spans="2:5" x14ac:dyDescent="0.25">
      <c r="B6" s="31" t="s">
        <v>33</v>
      </c>
      <c r="C6" s="26"/>
      <c r="D6" s="26"/>
      <c r="E6" s="26"/>
    </row>
    <row r="7" spans="2:5" x14ac:dyDescent="0.25">
      <c r="B7" s="30" t="s">
        <v>34</v>
      </c>
      <c r="C7" s="26"/>
      <c r="D7" s="26"/>
      <c r="E7" s="26"/>
    </row>
    <row r="8" spans="2:5" x14ac:dyDescent="0.25">
      <c r="B8" s="1" t="s">
        <v>35</v>
      </c>
      <c r="C8" s="9">
        <v>100</v>
      </c>
      <c r="E8" s="10" t="s">
        <v>36</v>
      </c>
    </row>
    <row r="9" spans="2:5" x14ac:dyDescent="0.25">
      <c r="B9" s="1" t="s">
        <v>37</v>
      </c>
      <c r="C9" s="11">
        <v>0.6</v>
      </c>
      <c r="E9" s="10" t="s">
        <v>38</v>
      </c>
    </row>
    <row r="10" spans="2:5" x14ac:dyDescent="0.25">
      <c r="B10" s="1" t="s">
        <v>39</v>
      </c>
      <c r="C10" s="9">
        <v>5</v>
      </c>
      <c r="E10" s="10" t="s">
        <v>40</v>
      </c>
    </row>
    <row r="12" spans="2:5" x14ac:dyDescent="0.25">
      <c r="B12" s="30" t="s">
        <v>41</v>
      </c>
      <c r="C12" s="26"/>
      <c r="D12" s="26"/>
      <c r="E12" s="26"/>
    </row>
    <row r="13" spans="2:5" x14ac:dyDescent="0.25">
      <c r="B13" s="1" t="s">
        <v>42</v>
      </c>
      <c r="C13" s="12">
        <f>C8*(1-C9)</f>
        <v>40</v>
      </c>
      <c r="E13" s="10" t="s">
        <v>43</v>
      </c>
    </row>
    <row r="14" spans="2:5" x14ac:dyDescent="0.25">
      <c r="B14" s="13" t="s">
        <v>44</v>
      </c>
      <c r="C14" s="3">
        <f>C13+C10</f>
        <v>45</v>
      </c>
      <c r="E14" s="10" t="s">
        <v>45</v>
      </c>
    </row>
    <row r="15" spans="2:5" x14ac:dyDescent="0.25">
      <c r="B15" s="1" t="s">
        <v>46</v>
      </c>
      <c r="C15" s="12">
        <f>C8</f>
        <v>100</v>
      </c>
      <c r="E15" s="10" t="s">
        <v>47</v>
      </c>
    </row>
    <row r="16" spans="2:5" x14ac:dyDescent="0.25">
      <c r="B16" s="13" t="s">
        <v>48</v>
      </c>
      <c r="C16" s="3">
        <f>C15</f>
        <v>100</v>
      </c>
      <c r="E16" s="10" t="s">
        <v>36</v>
      </c>
    </row>
    <row r="17" spans="2:5" x14ac:dyDescent="0.25">
      <c r="B17" s="13" t="s">
        <v>49</v>
      </c>
      <c r="C17" s="3">
        <f>C16-C14</f>
        <v>55</v>
      </c>
      <c r="E17" s="10" t="s">
        <v>50</v>
      </c>
    </row>
    <row r="18" spans="2:5" x14ac:dyDescent="0.25">
      <c r="B18" s="13" t="s">
        <v>51</v>
      </c>
      <c r="C18" s="14">
        <f>C17/C8</f>
        <v>0.55000000000000004</v>
      </c>
      <c r="E18" s="10" t="s">
        <v>52</v>
      </c>
    </row>
    <row r="20" spans="2:5" ht="21.95" customHeight="1" x14ac:dyDescent="0.25">
      <c r="B20" s="27" t="s">
        <v>53</v>
      </c>
      <c r="C20" s="26"/>
      <c r="D20" s="26"/>
      <c r="E20" s="26"/>
    </row>
    <row r="21" spans="2:5" x14ac:dyDescent="0.25">
      <c r="B21" s="30" t="s">
        <v>34</v>
      </c>
      <c r="C21" s="26"/>
      <c r="D21" s="26"/>
      <c r="E21" s="26"/>
    </row>
    <row r="22" spans="2:5" x14ac:dyDescent="0.25">
      <c r="B22" s="1" t="s">
        <v>54</v>
      </c>
      <c r="C22" s="15">
        <v>7.4999999999999997E-2</v>
      </c>
      <c r="E22" s="10" t="s">
        <v>55</v>
      </c>
    </row>
    <row r="23" spans="2:5" x14ac:dyDescent="0.25">
      <c r="B23" s="1" t="s">
        <v>56</v>
      </c>
      <c r="C23" s="15">
        <v>0.01</v>
      </c>
      <c r="E23" s="10" t="s">
        <v>57</v>
      </c>
    </row>
    <row r="24" spans="2:5" x14ac:dyDescent="0.25">
      <c r="B24" s="1" t="s">
        <v>58</v>
      </c>
      <c r="C24" s="11">
        <v>4.4999999999999998E-2</v>
      </c>
      <c r="E24" s="10" t="s">
        <v>59</v>
      </c>
    </row>
    <row r="25" spans="2:5" x14ac:dyDescent="0.25">
      <c r="B25" s="1" t="s">
        <v>60</v>
      </c>
      <c r="C25" s="11">
        <v>0.5</v>
      </c>
      <c r="E25" s="10" t="s">
        <v>61</v>
      </c>
    </row>
    <row r="26" spans="2:5" x14ac:dyDescent="0.25">
      <c r="B26" s="1" t="s">
        <v>62</v>
      </c>
      <c r="C26" s="9">
        <v>1000</v>
      </c>
      <c r="E26" s="10" t="s">
        <v>63</v>
      </c>
    </row>
    <row r="27" spans="2:5" x14ac:dyDescent="0.25">
      <c r="B27" s="1" t="s">
        <v>64</v>
      </c>
      <c r="C27" s="11">
        <v>0.05</v>
      </c>
      <c r="E27" s="10" t="s">
        <v>65</v>
      </c>
    </row>
    <row r="28" spans="2:5" x14ac:dyDescent="0.25">
      <c r="B28" s="1" t="s">
        <v>66</v>
      </c>
      <c r="C28" s="11">
        <v>0.2</v>
      </c>
      <c r="E28" s="10" t="s">
        <v>67</v>
      </c>
    </row>
    <row r="29" spans="2:5" x14ac:dyDescent="0.25">
      <c r="B29" s="1" t="s">
        <v>68</v>
      </c>
      <c r="C29" s="15">
        <v>5.0000000000000001E-3</v>
      </c>
      <c r="E29" s="10" t="s">
        <v>69</v>
      </c>
    </row>
    <row r="31" spans="2:5" x14ac:dyDescent="0.25">
      <c r="B31" s="30" t="s">
        <v>41</v>
      </c>
      <c r="C31" s="26"/>
      <c r="D31" s="26"/>
      <c r="E31" s="26"/>
    </row>
    <row r="32" spans="2:5" x14ac:dyDescent="0.25">
      <c r="B32" s="1" t="s">
        <v>70</v>
      </c>
      <c r="C32" s="16">
        <f>C24*C25*C26</f>
        <v>22.5</v>
      </c>
      <c r="E32" s="10" t="s">
        <v>71</v>
      </c>
    </row>
    <row r="33" spans="2:5" x14ac:dyDescent="0.25">
      <c r="B33" s="13" t="s">
        <v>72</v>
      </c>
      <c r="C33" s="5">
        <f>C22-C23</f>
        <v>6.5000000000000002E-2</v>
      </c>
      <c r="E33" s="10" t="s">
        <v>73</v>
      </c>
    </row>
    <row r="34" spans="2:5" x14ac:dyDescent="0.25">
      <c r="B34" s="1" t="s">
        <v>74</v>
      </c>
      <c r="C34" s="16">
        <f>C27*C26</f>
        <v>50</v>
      </c>
      <c r="E34" s="10" t="s">
        <v>75</v>
      </c>
    </row>
    <row r="35" spans="2:5" x14ac:dyDescent="0.25">
      <c r="B35" s="13" t="s">
        <v>76</v>
      </c>
      <c r="C35" s="14">
        <f>C28-C29</f>
        <v>0.19500000000000001</v>
      </c>
      <c r="E35" s="10" t="s">
        <v>77</v>
      </c>
    </row>
    <row r="36" spans="2:5" x14ac:dyDescent="0.25">
      <c r="B36" s="13" t="s">
        <v>78</v>
      </c>
      <c r="C36" s="17" t="str">
        <f>IF(C14&lt;C16,"Restructure superior — jaga CAR &amp; reputasi mitra UMKM","Write-off lebih murah")</f>
        <v>Restructure superior — jaga CAR &amp; reputasi mitra UMKM</v>
      </c>
      <c r="E36" s="10" t="s">
        <v>79</v>
      </c>
    </row>
    <row r="38" spans="2:5" ht="21.95" customHeight="1" x14ac:dyDescent="0.25">
      <c r="B38" s="27" t="s">
        <v>80</v>
      </c>
      <c r="C38" s="26"/>
      <c r="D38" s="26"/>
      <c r="E38" s="26"/>
    </row>
    <row r="39" spans="2:5" x14ac:dyDescent="0.25">
      <c r="B39" s="31" t="s">
        <v>81</v>
      </c>
      <c r="C39" s="26"/>
      <c r="D39" s="26"/>
      <c r="E39" s="26"/>
    </row>
    <row r="40" spans="2:5" ht="30" x14ac:dyDescent="0.25">
      <c r="B40" s="18" t="s">
        <v>82</v>
      </c>
      <c r="C40" s="18" t="s">
        <v>83</v>
      </c>
      <c r="D40" s="18" t="s">
        <v>84</v>
      </c>
      <c r="E40" s="18" t="s">
        <v>85</v>
      </c>
    </row>
    <row r="41" spans="2:5" x14ac:dyDescent="0.25">
      <c r="B41" s="1" t="s">
        <v>86</v>
      </c>
      <c r="C41" s="9">
        <v>8</v>
      </c>
      <c r="D41" s="16">
        <f>AVERAGE($C$41:C41)</f>
        <v>8</v>
      </c>
      <c r="E41" s="10" t="s">
        <v>87</v>
      </c>
    </row>
    <row r="42" spans="2:5" x14ac:dyDescent="0.25">
      <c r="B42" s="1" t="s">
        <v>88</v>
      </c>
      <c r="C42" s="9">
        <v>7</v>
      </c>
      <c r="D42" s="16">
        <f>AVERAGE($C$41:C42)</f>
        <v>7.5</v>
      </c>
      <c r="E42" s="10" t="s">
        <v>89</v>
      </c>
    </row>
    <row r="43" spans="2:5" x14ac:dyDescent="0.25">
      <c r="B43" s="1" t="s">
        <v>90</v>
      </c>
      <c r="C43" s="9">
        <v>8</v>
      </c>
      <c r="D43" s="16">
        <f>AVERAGE($C$41:C43)</f>
        <v>7.666666666666667</v>
      </c>
      <c r="E43" s="10" t="s">
        <v>91</v>
      </c>
    </row>
    <row r="44" spans="2:5" x14ac:dyDescent="0.25">
      <c r="B44" s="1" t="s">
        <v>92</v>
      </c>
      <c r="C44" s="9">
        <v>9</v>
      </c>
      <c r="D44" s="16">
        <f>AVERAGE($C$41:C44)</f>
        <v>8</v>
      </c>
      <c r="E44" s="10" t="s">
        <v>93</v>
      </c>
    </row>
    <row r="45" spans="2:5" x14ac:dyDescent="0.25">
      <c r="B45" s="1" t="s">
        <v>94</v>
      </c>
      <c r="C45" s="9">
        <v>7</v>
      </c>
      <c r="D45" s="16">
        <f>AVERAGE($C$41:C45)</f>
        <v>7.8</v>
      </c>
      <c r="E45" s="10" t="s">
        <v>95</v>
      </c>
    </row>
    <row r="46" spans="2:5" x14ac:dyDescent="0.25">
      <c r="B46" s="1" t="s">
        <v>96</v>
      </c>
      <c r="C46" s="9">
        <v>8</v>
      </c>
      <c r="D46" s="16">
        <f>AVERAGE($C$41:C46)</f>
        <v>7.833333333333333</v>
      </c>
      <c r="E46" s="10" t="s">
        <v>97</v>
      </c>
    </row>
    <row r="47" spans="2:5" x14ac:dyDescent="0.25">
      <c r="B47" s="13" t="s">
        <v>98</v>
      </c>
      <c r="C47" s="6">
        <f>AVERAGE(C41:C46)</f>
        <v>7.833333333333333</v>
      </c>
      <c r="E47" s="10" t="s">
        <v>99</v>
      </c>
    </row>
    <row r="48" spans="2:5" x14ac:dyDescent="0.25">
      <c r="B48" s="1" t="s">
        <v>100</v>
      </c>
      <c r="C48" s="16">
        <f>MIN(C41:C46)</f>
        <v>7</v>
      </c>
      <c r="E48" s="10" t="s">
        <v>101</v>
      </c>
    </row>
    <row r="49" spans="2:6" x14ac:dyDescent="0.25">
      <c r="B49" s="13" t="s">
        <v>102</v>
      </c>
      <c r="C49" s="17" t="str">
        <f>IF(MIN(C41:C46)&gt;=7,"ROBUST",IF(MIN(C41:C46)&gt;=5,"MODERAT","LEMAH"))</f>
        <v>ROBUST</v>
      </c>
      <c r="E49" s="10" t="s">
        <v>103</v>
      </c>
    </row>
    <row r="51" spans="2:6" ht="21.95" customHeight="1" x14ac:dyDescent="0.25">
      <c r="B51" s="27" t="s">
        <v>104</v>
      </c>
      <c r="C51" s="26"/>
      <c r="D51" s="26"/>
      <c r="E51" s="26"/>
    </row>
    <row r="52" spans="2:6" ht="30" x14ac:dyDescent="0.25">
      <c r="B52" s="18" t="s">
        <v>105</v>
      </c>
      <c r="C52" s="18" t="s">
        <v>106</v>
      </c>
      <c r="D52" s="18" t="s">
        <v>107</v>
      </c>
      <c r="E52" s="18" t="s">
        <v>108</v>
      </c>
    </row>
    <row r="53" spans="2:6" ht="25.5" x14ac:dyDescent="0.25">
      <c r="B53" s="1" t="s">
        <v>109</v>
      </c>
      <c r="C53" s="11">
        <v>0.22</v>
      </c>
      <c r="D53" s="11">
        <v>0.15</v>
      </c>
      <c r="E53" s="19" t="str">
        <f>IF(C53&gt;=D53,"SEHAT","PERLU PERBAIKAN")</f>
        <v>SEHAT</v>
      </c>
      <c r="F53" s="10" t="s">
        <v>110</v>
      </c>
    </row>
    <row r="54" spans="2:6" ht="25.5" x14ac:dyDescent="0.25">
      <c r="B54" s="1" t="s">
        <v>111</v>
      </c>
      <c r="C54" s="11">
        <v>1.4</v>
      </c>
      <c r="D54" s="11">
        <v>1.2</v>
      </c>
      <c r="E54" s="19" t="str">
        <f>IF(C54&gt;=D54,"SEHAT","PERLU PERBAIKAN")</f>
        <v>SEHAT</v>
      </c>
      <c r="F54" s="10" t="s">
        <v>110</v>
      </c>
    </row>
    <row r="55" spans="2:6" ht="25.5" x14ac:dyDescent="0.25">
      <c r="B55" s="1" t="s">
        <v>112</v>
      </c>
      <c r="C55" s="11">
        <v>6.5000000000000002E-2</v>
      </c>
      <c r="D55" s="11">
        <v>7.0000000000000007E-2</v>
      </c>
      <c r="E55" s="19" t="str">
        <f>IF(AND(C55&gt;=0.04,C55&lt;=D55),"SEHAT (4-7%)","DI LUAR RENTANG")</f>
        <v>SEHAT (4-7%)</v>
      </c>
      <c r="F55" s="10" t="s">
        <v>113</v>
      </c>
    </row>
    <row r="56" spans="2:6" ht="25.5" x14ac:dyDescent="0.25">
      <c r="B56" s="1" t="s">
        <v>114</v>
      </c>
      <c r="C56" s="11">
        <v>0.03</v>
      </c>
      <c r="D56" s="11">
        <v>0.05</v>
      </c>
      <c r="E56" s="19" t="str">
        <f>IF(C56&lt;=D56,"SEHAT","PERLU PERBAIKAN")</f>
        <v>SEHAT</v>
      </c>
      <c r="F56" s="10" t="s">
        <v>115</v>
      </c>
    </row>
    <row r="57" spans="2:6" ht="25.5" x14ac:dyDescent="0.25">
      <c r="B57" s="1" t="s">
        <v>116</v>
      </c>
      <c r="C57" s="11">
        <v>0.68</v>
      </c>
      <c r="D57" s="11">
        <v>0.7</v>
      </c>
      <c r="E57" s="19" t="str">
        <f>IF(C57&lt;=D57,"SEHAT","PERLU PERBAIKAN")</f>
        <v>SEHAT</v>
      </c>
      <c r="F57" s="10" t="s">
        <v>115</v>
      </c>
    </row>
    <row r="58" spans="2:6" x14ac:dyDescent="0.25">
      <c r="B58" s="13" t="s">
        <v>117</v>
      </c>
      <c r="C58" s="17" t="str">
        <f>COUNTIF(E53:E57,"SEHAT*")&amp;" dari 5"</f>
        <v>5 dari 5</v>
      </c>
      <c r="E58" s="10" t="s">
        <v>118</v>
      </c>
    </row>
  </sheetData>
  <mergeCells count="12">
    <mergeCell ref="B2:E2"/>
    <mergeCell ref="B51:E51"/>
    <mergeCell ref="B38:E38"/>
    <mergeCell ref="B7:E7"/>
    <mergeCell ref="B39:E39"/>
    <mergeCell ref="B3:E3"/>
    <mergeCell ref="B5:E5"/>
    <mergeCell ref="B20:E20"/>
    <mergeCell ref="B31:E31"/>
    <mergeCell ref="B12:E12"/>
    <mergeCell ref="B6:E6"/>
    <mergeCell ref="B21:E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integrasi-6-pilar-bank.xlsx</dc:title>
  <dc:creator>stdsquare</dc:creator>
  <cp:lastModifiedBy>Nana Varian</cp:lastModifiedBy>
  <dcterms:created xsi:type="dcterms:W3CDTF">2026-08-14T17:32:32Z</dcterms:created>
  <dcterms:modified xsi:type="dcterms:W3CDTF">2026-08-14T17:32:57Z</dcterms:modified>
</cp:coreProperties>
</file>