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75DF9AEAC89267122595FBA9C00583CDE2D6E301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" i="2" l="1"/>
  <c r="C41" i="2" s="1"/>
  <c r="C14" i="1" s="1"/>
  <c r="C39" i="2"/>
  <c r="D29" i="2"/>
  <c r="C29" i="2"/>
  <c r="D28" i="2"/>
  <c r="C28" i="2"/>
  <c r="D27" i="2"/>
  <c r="C27" i="2"/>
  <c r="D26" i="2"/>
  <c r="C26" i="2"/>
  <c r="C19" i="2"/>
  <c r="C17" i="2"/>
  <c r="C18" i="2" s="1"/>
  <c r="C16" i="2"/>
  <c r="C15" i="2"/>
  <c r="C11" i="1"/>
  <c r="C20" i="2" l="1"/>
  <c r="C12" i="1"/>
  <c r="C21" i="2"/>
  <c r="C13" i="1" s="1"/>
</calcChain>
</file>

<file path=xl/sharedStrings.xml><?xml version="1.0" encoding="utf-8"?>
<sst xmlns="http://schemas.openxmlformats.org/spreadsheetml/2006/main" count="89" uniqueCount="85">
  <si>
    <t>TEMPLATE EKSPOSUR VALAS — MANAJEMEN RISIKO PASAR</t>
  </si>
  <si>
    <t>Magister Manajemen · Manajemen Risiko Pasar · Pertemuan 5  ·  Sumber contoh: deck pertemuan-05.md (Risiko Valuta Asing — Transaksi, Translasi, Ekonomi)</t>
  </si>
  <si>
    <t>CONTOH PADA DECK (ANGKA SAMA)</t>
  </si>
  <si>
    <t>Hitung dari nol deck</t>
  </si>
  <si>
    <t>USD 2 juta x Rp 15.500 = Rp 31 miliar; sigma 3-bulan 4,0%; VaR 95% Rp 2,046 miliar</t>
  </si>
  <si>
    <t>Keputusan hedge deck</t>
  </si>
  <si>
    <t>Biaya forward Rp 400 juta (premi ~1,3%) &lt;&lt; VaR -&gt; net benefit Rp 1,646 miliar, Forward = OK</t>
  </si>
  <si>
    <t>Translasi deck</t>
  </si>
  <si>
    <t>Closing rate untuk aset/liabilitas; selisih masuk OCI (CTA) — bukan arus kas</t>
  </si>
  <si>
    <t>HASIL UTAMA — LIVE DARI SHEET KALKULASI</t>
  </si>
  <si>
    <t>Eksposur transaksi dalam IDR</t>
  </si>
  <si>
    <t>rumus hidup — ikut berubah saat INPUT diedit</t>
  </si>
  <si>
    <t>VaR 3-bulan 95%</t>
  </si>
  <si>
    <t>Net benefit hedge (VaR - biaya forward)</t>
  </si>
  <si>
    <t>CTA translasi (OCI)</t>
  </si>
  <si>
    <t>CATATAN</t>
  </si>
  <si>
    <t>Deck memakai z = 1,65 sehingga VaR Rp 2,046 miliar; template memakai NORM.S.INV(0,95) = 1,6449 (hasil Rp 2,04 miliar) — langkah dan input sama.</t>
  </si>
  <si>
    <t>Tiga jenis eksposur deck: transaksi (paling mudah di-hedge), translasi (PSAK 10), ekonomi (Adler-Dumas, paling sulit).</t>
  </si>
  <si>
    <t>CARA PAKAI</t>
  </si>
  <si>
    <t>1. Buka sheet Kalkulasi; ubah hanya sel berlatar KUNING MUDA (INPUT).</t>
  </si>
  <si>
    <t>2. Semua langkah berhitung memakai FORMULA HIDUP (=NORM.S.INV, =SQRT,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</si>
  <si>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</si>
  <si>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</si>
  <si>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</si>
  <si>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</si>
  <si>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</si>
  <si>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</si>
  <si>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</si>
  <si>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EKSPOSUR VALAS — TRANSAKSI &amp; TRANSLASI</t>
  </si>
  <si>
    <t>Deck P5: importir bayar USD 2 juta dalam 3 bulan; spot USD/IDR 15.500; sigma 8%/thn; forward Rp 15.700. VaR valas = eksposur x sigma x z; translasi PSAK 10/IAS 21 -&gt; OCI.</t>
  </si>
  <si>
    <t>A. HITUNG DARI NOL — EKSPOSUR TRANSAKSI IMPORTIR USD</t>
  </si>
  <si>
    <t>INPUT — ubah sel kuning muda</t>
  </si>
  <si>
    <t>Utang valas (USD)</t>
  </si>
  <si>
    <t>deck: USD 2 juta, jatuh tempo 3 bulan</t>
  </si>
  <si>
    <t>Kurs spot USD/IDR</t>
  </si>
  <si>
    <t>deck: Rp 15.500</t>
  </si>
  <si>
    <t>Volatilitas USD/IDR tahunan</t>
  </si>
  <si>
    <t>deck: 8%/tahun</t>
  </si>
  <si>
    <t>Horizon (bulan)</t>
  </si>
  <si>
    <t>3 bulan = 3/12 tahun</t>
  </si>
  <si>
    <t>Tingkat kepercayaan</t>
  </si>
  <si>
    <t>95%</t>
  </si>
  <si>
    <t>Kurs forward 3-bulan</t>
  </si>
  <si>
    <t>deck: Rp 15.700 (lock rate)</t>
  </si>
  <si>
    <t>LANGKAH — formula hidup (tabel deck langkah 1-5)</t>
  </si>
  <si>
    <t>1. Eksposur dalam IDR (spot)</t>
  </si>
  <si>
    <t>deck: USD 2.000.000 x 15.500 = Rp 31 miliar</t>
  </si>
  <si>
    <t>2. Sigma 3-bulan = 8% x SQRT(3/12)</t>
  </si>
  <si>
    <t>deck: 4,0% (aturan akar waktu)</t>
  </si>
  <si>
    <t>3. z 95% = NORM.S.INV(0,95)</t>
  </si>
  <si>
    <t>deck memakai 1,65</t>
  </si>
  <si>
    <t>4. VaR 3-bulan 95% parametrik</t>
  </si>
  <si>
    <t>deck: Rp 2,046 miliar (dg z = 1,65)</t>
  </si>
  <si>
    <t>5. Biaya forward hedge = (fwd - spot) x USD</t>
  </si>
  <si>
    <t>deck: Rp 400 juta</t>
  </si>
  <si>
    <t>6. Premi forward (% eksposur)</t>
  </si>
  <si>
    <t>deck: ~1,3% untuk 3 bulan</t>
  </si>
  <si>
    <t>7. Net benefit hedge = VaR - biaya forward</t>
  </si>
  <si>
    <t>deck: Rp 1,646 miliar -&gt; forward = OK (murah vs VaR)</t>
  </si>
  <si>
    <t>B. SKENARIO PELEMAHAN RUPIAH — KERUGIAN TRANSAKSI</t>
  </si>
  <si>
    <t>Kerugian transaksi importir = (kurs baru - spot) x USD. Ubah kurs skenario (kuning).</t>
  </si>
  <si>
    <t>Kurs USD/IDR</t>
  </si>
  <si>
    <t>Pelemahan IDR</t>
  </si>
  <si>
    <t>Kerugian transaksi (Rp)</t>
  </si>
  <si>
    <t>Catatan</t>
  </si>
  <si>
    <t>kurs sekarang (tidak berubah)</t>
  </si>
  <si>
    <t>pelemahan 5% (krisis ringan)</t>
  </si>
  <si>
    <t>pelemahan 10%</t>
  </si>
  <si>
    <t>pelemahan 20% (stress test deck)</t>
  </si>
  <si>
    <t>C. EKSPOSUR TRANSLASI (PSAK 10 / IAS 21)</t>
  </si>
  <si>
    <t>Aset/liabilitas anak usaha ditranslasi pada closing rate; selisih masuk OCI sebagai CTA (bukan arus kas). Contoh: net aset subsidiary USD.</t>
  </si>
  <si>
    <t>Net aset subsidiary (USD)</t>
  </si>
  <si>
    <t>aset - liabilitas anak usaha</t>
  </si>
  <si>
    <t>Kurs closing periode lalu</t>
  </si>
  <si>
    <t>awal periode pelaporan</t>
  </si>
  <si>
    <t>Kurs closing periode berjalan</t>
  </si>
  <si>
    <t>akhir periode (+5% ilustrasi)</t>
  </si>
  <si>
    <t>LANGKAH — formula hidup</t>
  </si>
  <si>
    <t>1. Nilai IDR periode lalu = net aset x kurs lama</t>
  </si>
  <si>
    <t>translasi closing rate (PSAK 10)</t>
  </si>
  <si>
    <t>2. Nilai IDR periode berjalan = net aset x kurs kini</t>
  </si>
  <si>
    <t>translasi closing rate baru</t>
  </si>
  <si>
    <t>3. CTA (rugi translasi) ke OCI</t>
  </si>
  <si>
    <t>positif = laba translasi; negatif = rugi di OCI</t>
  </si>
  <si>
    <t>Karakter translasi (deck): paper gain/loss — bukan arus kas; hedge: utang dalam mata uang lokal subsidiary. Bandingkan blok A (transaksi = arus kas riil).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</si>
</sst>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USD&quot;#,##0"/>
    <numFmt numFmtId="165" formatCode="&quot;Rp&quot;#,##0"/>
    <numFmt numFmtId="166" formatCode="0.0%"/>
    <numFmt numFmtId="167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1B5E2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5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165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7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19" t="s">
        <v>0</v>
      </c>
      <c r="C2" s="20"/>
      <c r="D2" s="20"/>
      <c r="E2" s="20"/>
    </row>
    <row r="3" spans="2:5" ht="30" customHeight="1" x14ac:dyDescent="0.25">
      <c r="B3" s="26" t="s">
        <v>1</v>
      </c>
      <c r="C3" s="20"/>
      <c r="D3" s="20"/>
      <c r="E3" s="20"/>
    </row>
    <row r="5" spans="2:5" ht="21.95" customHeight="1" x14ac:dyDescent="0.25">
      <c r="B5" s="19" t="s">
        <v>2</v>
      </c>
      <c r="C5" s="20"/>
      <c r="D5" s="20"/>
      <c r="E5" s="20"/>
    </row>
    <row r="6" spans="2:5" x14ac:dyDescent="0.25">
      <c r="B6" s="1" t="s">
        <v>3</v>
      </c>
      <c r="C6" s="24" t="s">
        <v>4</v>
      </c>
      <c r="D6" s="25"/>
      <c r="E6" s="22"/>
    </row>
    <row r="7" spans="2:5" x14ac:dyDescent="0.25">
      <c r="B7" s="1" t="s">
        <v>5</v>
      </c>
      <c r="C7" s="24" t="s">
        <v>6</v>
      </c>
      <c r="D7" s="25"/>
      <c r="E7" s="22"/>
    </row>
    <row r="8" spans="2:5" x14ac:dyDescent="0.25">
      <c r="B8" s="1" t="s">
        <v>7</v>
      </c>
      <c r="C8" s="24" t="s">
        <v>8</v>
      </c>
      <c r="D8" s="25"/>
      <c r="E8" s="22"/>
    </row>
    <row r="10" spans="2:5" ht="21.95" customHeight="1" x14ac:dyDescent="0.25">
      <c r="B10" s="19" t="s">
        <v>9</v>
      </c>
      <c r="C10" s="20"/>
      <c r="D10" s="20"/>
      <c r="E10" s="20"/>
    </row>
    <row r="11" spans="2:5" x14ac:dyDescent="0.25">
      <c r="B11" s="2" t="s">
        <v>10</v>
      </c>
      <c r="C11" s="21">
        <f>Kalkulasi!C15</f>
        <v>31000000000</v>
      </c>
      <c r="D11" s="22"/>
      <c r="E11" s="4" t="s">
        <v>11</v>
      </c>
    </row>
    <row r="12" spans="2:5" x14ac:dyDescent="0.25">
      <c r="B12" s="2" t="s">
        <v>12</v>
      </c>
      <c r="C12" s="21">
        <f>Kalkulasi!C18</f>
        <v>2039618497.4198246</v>
      </c>
      <c r="D12" s="22"/>
      <c r="E12" s="4" t="s">
        <v>11</v>
      </c>
    </row>
    <row r="13" spans="2:5" x14ac:dyDescent="0.25">
      <c r="B13" s="2" t="s">
        <v>13</v>
      </c>
      <c r="C13" s="21">
        <f>Kalkulasi!C21</f>
        <v>1639618497.4198246</v>
      </c>
      <c r="D13" s="22"/>
      <c r="E13" s="4" t="s">
        <v>11</v>
      </c>
    </row>
    <row r="14" spans="2:5" x14ac:dyDescent="0.25">
      <c r="B14" s="2" t="s">
        <v>14</v>
      </c>
      <c r="C14" s="21">
        <f>Kalkulasi!C41</f>
        <v>775000000</v>
      </c>
      <c r="D14" s="22"/>
      <c r="E14" s="4" t="s">
        <v>11</v>
      </c>
    </row>
    <row r="16" spans="2:5" ht="21.95" customHeight="1" x14ac:dyDescent="0.25">
      <c r="B16" s="19" t="s">
        <v>15</v>
      </c>
      <c r="C16" s="20"/>
      <c r="D16" s="20"/>
      <c r="E16" s="20"/>
    </row>
    <row r="17" spans="2:5" x14ac:dyDescent="0.25">
      <c r="B17" s="23" t="s">
        <v>16</v>
      </c>
      <c r="C17" s="20"/>
      <c r="D17" s="20"/>
      <c r="E17" s="20"/>
    </row>
    <row r="18" spans="2:5" x14ac:dyDescent="0.25">
      <c r="B18" s="23" t="s">
        <v>17</v>
      </c>
      <c r="C18" s="20"/>
      <c r="D18" s="20"/>
      <c r="E18" s="20"/>
    </row>
    <row r="20" spans="2:5" ht="21.95" customHeight="1" x14ac:dyDescent="0.25">
      <c r="B20" s="19" t="s">
        <v>18</v>
      </c>
      <c r="C20" s="20"/>
      <c r="D20" s="20"/>
      <c r="E20" s="20"/>
    </row>
    <row r="21" spans="2:5" x14ac:dyDescent="0.25">
      <c r="B21" s="23" t="s">
        <v>19</v>
      </c>
      <c r="C21" s="20"/>
      <c r="D21" s="20"/>
      <c r="E21" s="20"/>
    </row>
    <row r="22" spans="2:5" x14ac:dyDescent="0.25">
      <c r="B22" s="23" t="s">
        <v>20</v>
      </c>
      <c r="C22" s="20"/>
      <c r="D22" s="20"/>
      <c r="E22" s="20"/>
    </row>
    <row r="23" spans="2:5" x14ac:dyDescent="0.25">
      <c r="B23" s="23" t="s">
        <v>21</v>
      </c>
      <c r="C23" s="20"/>
      <c r="D23" s="20"/>
      <c r="E23" s="20"/>
    </row>
    <row r="25" spans="2:5" x14ac:dyDescent="0.25">
      <c r="B25" s="5" t="s">
        <v>22</v>
      </c>
      <c r="C25" s="4" t="s">
        <v>23</v>
      </c>
    </row>
    <row r="26" spans="2:5" ht="25.5" x14ac:dyDescent="0.25">
      <c r="B26" s="1" t="s">
        <v>24</v>
      </c>
      <c r="C26" s="4" t="s">
        <v>25</v>
      </c>
    </row>
    <row r="27" spans="2:5" x14ac:dyDescent="0.25">
      <c r="B27" s="6" t="s">
        <v>26</v>
      </c>
      <c r="C27" s="4" t="s">
        <v>27</v>
      </c>
    </row>
  </sheetData>
  <mergeCells count="18">
    <mergeCell ref="B3:E3"/>
    <mergeCell ref="B5:E5"/>
    <mergeCell ref="B2:E2"/>
    <mergeCell ref="C7:E7"/>
    <mergeCell ref="B10:E10"/>
    <mergeCell ref="C6:E6"/>
    <mergeCell ref="C11:D11"/>
    <mergeCell ref="B21:E21"/>
    <mergeCell ref="C8:E8"/>
    <mergeCell ref="B16:E16"/>
    <mergeCell ref="C14:D14"/>
    <mergeCell ref="C13:D13"/>
    <mergeCell ref="B20:E20"/>
    <mergeCell ref="C12:D12"/>
    <mergeCell ref="B17:E17"/>
    <mergeCell ref="B18:E18"/>
    <mergeCell ref="B23:E23"/>
    <mergeCell ref="B22:E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3"/>
  <sheetViews>
    <sheetView showGridLines="0" workbookViewId="0"/>
  </sheetViews>
  <sheetFormatPr defaultRowHeight="15" x14ac:dyDescent="0.25"/>
  <cols>
    <col min="1" max="1" width="3" customWidth="1"/>
    <col min="2" max="2" width="42" customWidth="1"/>
    <col min="3" max="4" width="18" customWidth="1"/>
    <col min="5" max="5" width="62" customWidth="1"/>
  </cols>
  <sheetData>
    <row r="2" spans="2:5" ht="27.95" customHeight="1" x14ac:dyDescent="0.25">
      <c r="B2" s="19" t="s">
        <v>28</v>
      </c>
      <c r="C2" s="20"/>
      <c r="D2" s="20"/>
      <c r="E2" s="20"/>
    </row>
    <row r="3" spans="2:5" ht="30" customHeight="1" x14ac:dyDescent="0.25">
      <c r="B3" s="26" t="s">
        <v>29</v>
      </c>
      <c r="C3" s="20"/>
      <c r="D3" s="20"/>
      <c r="E3" s="20"/>
    </row>
    <row r="5" spans="2:5" ht="21.95" customHeight="1" x14ac:dyDescent="0.25">
      <c r="B5" s="19" t="s">
        <v>30</v>
      </c>
      <c r="C5" s="20"/>
      <c r="D5" s="20"/>
      <c r="E5" s="20"/>
    </row>
    <row r="6" spans="2:5" x14ac:dyDescent="0.25">
      <c r="B6" s="28" t="s">
        <v>31</v>
      </c>
      <c r="C6" s="20"/>
      <c r="D6" s="20"/>
      <c r="E6" s="20"/>
    </row>
    <row r="7" spans="2:5" x14ac:dyDescent="0.25">
      <c r="B7" s="1" t="s">
        <v>32</v>
      </c>
      <c r="C7" s="7">
        <v>2000000</v>
      </c>
      <c r="E7" s="8" t="s">
        <v>33</v>
      </c>
    </row>
    <row r="8" spans="2:5" x14ac:dyDescent="0.25">
      <c r="B8" s="1" t="s">
        <v>34</v>
      </c>
      <c r="C8" s="9">
        <v>15500</v>
      </c>
      <c r="E8" s="8" t="s">
        <v>35</v>
      </c>
    </row>
    <row r="9" spans="2:5" x14ac:dyDescent="0.25">
      <c r="B9" s="1" t="s">
        <v>36</v>
      </c>
      <c r="C9" s="10">
        <v>0.08</v>
      </c>
      <c r="E9" s="8" t="s">
        <v>37</v>
      </c>
    </row>
    <row r="10" spans="2:5" x14ac:dyDescent="0.25">
      <c r="B10" s="1" t="s">
        <v>38</v>
      </c>
      <c r="C10" s="11">
        <v>3</v>
      </c>
      <c r="E10" s="8" t="s">
        <v>39</v>
      </c>
    </row>
    <row r="11" spans="2:5" x14ac:dyDescent="0.25">
      <c r="B11" s="1" t="s">
        <v>40</v>
      </c>
      <c r="C11" s="10">
        <v>0.95</v>
      </c>
      <c r="E11" s="8" t="s">
        <v>41</v>
      </c>
    </row>
    <row r="12" spans="2:5" x14ac:dyDescent="0.25">
      <c r="B12" s="1" t="s">
        <v>42</v>
      </c>
      <c r="C12" s="9">
        <v>15700</v>
      </c>
      <c r="E12" s="8" t="s">
        <v>43</v>
      </c>
    </row>
    <row r="14" spans="2:5" x14ac:dyDescent="0.25">
      <c r="B14" s="28" t="s">
        <v>44</v>
      </c>
      <c r="C14" s="20"/>
      <c r="D14" s="20"/>
      <c r="E14" s="20"/>
    </row>
    <row r="15" spans="2:5" x14ac:dyDescent="0.25">
      <c r="B15" s="1" t="s">
        <v>45</v>
      </c>
      <c r="C15" s="12">
        <f>C7*C8</f>
        <v>31000000000</v>
      </c>
      <c r="E15" s="8" t="s">
        <v>46</v>
      </c>
    </row>
    <row r="16" spans="2:5" x14ac:dyDescent="0.25">
      <c r="B16" s="1" t="s">
        <v>47</v>
      </c>
      <c r="C16" s="13">
        <f>C9*SQRT(C10/12)</f>
        <v>0.04</v>
      </c>
      <c r="E16" s="8" t="s">
        <v>48</v>
      </c>
    </row>
    <row r="17" spans="2:5" x14ac:dyDescent="0.25">
      <c r="B17" s="1" t="s">
        <v>49</v>
      </c>
      <c r="C17" s="14">
        <f>_xlfn.NORM.S.INV(C11)</f>
        <v>1.6448536269514715</v>
      </c>
      <c r="E17" s="8" t="s">
        <v>50</v>
      </c>
    </row>
    <row r="18" spans="2:5" x14ac:dyDescent="0.25">
      <c r="B18" s="15" t="s">
        <v>51</v>
      </c>
      <c r="C18" s="3">
        <f>C15*C16*C17</f>
        <v>2039618497.4198246</v>
      </c>
      <c r="E18" s="8" t="s">
        <v>52</v>
      </c>
    </row>
    <row r="19" spans="2:5" x14ac:dyDescent="0.25">
      <c r="B19" s="1" t="s">
        <v>53</v>
      </c>
      <c r="C19" s="12">
        <f>(C12-C8)*C7</f>
        <v>400000000</v>
      </c>
      <c r="E19" s="8" t="s">
        <v>54</v>
      </c>
    </row>
    <row r="20" spans="2:5" x14ac:dyDescent="0.25">
      <c r="B20" s="1" t="s">
        <v>55</v>
      </c>
      <c r="C20" s="13">
        <f>C19/C15</f>
        <v>1.2903225806451613E-2</v>
      </c>
      <c r="E20" s="8" t="s">
        <v>56</v>
      </c>
    </row>
    <row r="21" spans="2:5" x14ac:dyDescent="0.25">
      <c r="B21" s="15" t="s">
        <v>57</v>
      </c>
      <c r="C21" s="3">
        <f>C18-C19</f>
        <v>1639618497.4198246</v>
      </c>
      <c r="E21" s="8" t="s">
        <v>58</v>
      </c>
    </row>
    <row r="23" spans="2:5" ht="21.95" customHeight="1" x14ac:dyDescent="0.25">
      <c r="B23" s="19" t="s">
        <v>59</v>
      </c>
      <c r="C23" s="20"/>
      <c r="D23" s="20"/>
      <c r="E23" s="20"/>
    </row>
    <row r="24" spans="2:5" x14ac:dyDescent="0.25">
      <c r="B24" s="27" t="s">
        <v>60</v>
      </c>
      <c r="C24" s="20"/>
      <c r="D24" s="20"/>
      <c r="E24" s="20"/>
    </row>
    <row r="25" spans="2:5" ht="30" x14ac:dyDescent="0.25">
      <c r="B25" s="16" t="s">
        <v>61</v>
      </c>
      <c r="C25" s="16" t="s">
        <v>62</v>
      </c>
      <c r="D25" s="16" t="s">
        <v>63</v>
      </c>
      <c r="E25" s="16" t="s">
        <v>64</v>
      </c>
    </row>
    <row r="26" spans="2:5" x14ac:dyDescent="0.25">
      <c r="B26" s="9">
        <v>15500</v>
      </c>
      <c r="C26" s="17">
        <f>B26/C8-1</f>
        <v>0</v>
      </c>
      <c r="D26" s="18">
        <f>MAX(B26-C8,0)*C7</f>
        <v>0</v>
      </c>
      <c r="E26" s="8" t="s">
        <v>65</v>
      </c>
    </row>
    <row r="27" spans="2:5" x14ac:dyDescent="0.25">
      <c r="B27" s="9">
        <v>16275</v>
      </c>
      <c r="C27" s="17">
        <f>B27/C8-1</f>
        <v>5.0000000000000044E-2</v>
      </c>
      <c r="D27" s="18">
        <f>MAX(B27-C8,0)*C7</f>
        <v>1550000000</v>
      </c>
      <c r="E27" s="8" t="s">
        <v>66</v>
      </c>
    </row>
    <row r="28" spans="2:5" x14ac:dyDescent="0.25">
      <c r="B28" s="9">
        <v>17050</v>
      </c>
      <c r="C28" s="17">
        <f>B28/C8-1</f>
        <v>0.10000000000000009</v>
      </c>
      <c r="D28" s="18">
        <f>MAX(B28-C8,0)*C7</f>
        <v>3100000000</v>
      </c>
      <c r="E28" s="8" t="s">
        <v>67</v>
      </c>
    </row>
    <row r="29" spans="2:5" x14ac:dyDescent="0.25">
      <c r="B29" s="9">
        <v>18600</v>
      </c>
      <c r="C29" s="17">
        <f>B29/C8-1</f>
        <v>0.19999999999999996</v>
      </c>
      <c r="D29" s="18">
        <f>MAX(B29-C8,0)*C7</f>
        <v>6200000000</v>
      </c>
      <c r="E29" s="8" t="s">
        <v>68</v>
      </c>
    </row>
    <row r="31" spans="2:5" ht="21.95" customHeight="1" x14ac:dyDescent="0.25">
      <c r="B31" s="19" t="s">
        <v>69</v>
      </c>
      <c r="C31" s="20"/>
      <c r="D31" s="20"/>
      <c r="E31" s="20"/>
    </row>
    <row r="32" spans="2:5" x14ac:dyDescent="0.25">
      <c r="B32" s="27" t="s">
        <v>70</v>
      </c>
      <c r="C32" s="20"/>
      <c r="D32" s="20"/>
      <c r="E32" s="20"/>
    </row>
    <row r="33" spans="2:5" x14ac:dyDescent="0.25">
      <c r="B33" s="28" t="s">
        <v>31</v>
      </c>
      <c r="C33" s="20"/>
      <c r="D33" s="20"/>
      <c r="E33" s="20"/>
    </row>
    <row r="34" spans="2:5" x14ac:dyDescent="0.25">
      <c r="B34" s="1" t="s">
        <v>71</v>
      </c>
      <c r="C34" s="7">
        <v>1000000</v>
      </c>
      <c r="E34" s="8" t="s">
        <v>72</v>
      </c>
    </row>
    <row r="35" spans="2:5" x14ac:dyDescent="0.25">
      <c r="B35" s="1" t="s">
        <v>73</v>
      </c>
      <c r="C35" s="9">
        <v>15500</v>
      </c>
      <c r="E35" s="8" t="s">
        <v>74</v>
      </c>
    </row>
    <row r="36" spans="2:5" x14ac:dyDescent="0.25">
      <c r="B36" s="1" t="s">
        <v>75</v>
      </c>
      <c r="C36" s="9">
        <v>16275</v>
      </c>
      <c r="E36" s="8" t="s">
        <v>76</v>
      </c>
    </row>
    <row r="38" spans="2:5" x14ac:dyDescent="0.25">
      <c r="B38" s="28" t="s">
        <v>77</v>
      </c>
      <c r="C38" s="20"/>
      <c r="D38" s="20"/>
      <c r="E38" s="20"/>
    </row>
    <row r="39" spans="2:5" x14ac:dyDescent="0.25">
      <c r="B39" s="1" t="s">
        <v>78</v>
      </c>
      <c r="C39" s="12">
        <f>C34*C35</f>
        <v>15500000000</v>
      </c>
      <c r="E39" s="8" t="s">
        <v>79</v>
      </c>
    </row>
    <row r="40" spans="2:5" ht="30" x14ac:dyDescent="0.25">
      <c r="B40" s="1" t="s">
        <v>80</v>
      </c>
      <c r="C40" s="12">
        <f>C34*C36</f>
        <v>16275000000</v>
      </c>
      <c r="E40" s="8" t="s">
        <v>81</v>
      </c>
    </row>
    <row r="41" spans="2:5" x14ac:dyDescent="0.25">
      <c r="B41" s="15" t="s">
        <v>82</v>
      </c>
      <c r="C41" s="3">
        <f>C40-C39</f>
        <v>775000000</v>
      </c>
      <c r="E41" s="8" t="s">
        <v>83</v>
      </c>
    </row>
    <row r="43" spans="2:5" x14ac:dyDescent="0.25">
      <c r="B43" s="27" t="s">
        <v>84</v>
      </c>
      <c r="C43" s="20"/>
      <c r="D43" s="20"/>
      <c r="E43" s="20"/>
    </row>
  </sheetData>
  <mergeCells count="12">
    <mergeCell ref="B3:E3"/>
    <mergeCell ref="B5:E5"/>
    <mergeCell ref="B2:E2"/>
    <mergeCell ref="B24:E24"/>
    <mergeCell ref="B14:E14"/>
    <mergeCell ref="B31:E31"/>
    <mergeCell ref="B23:E23"/>
    <mergeCell ref="B43:E43"/>
    <mergeCell ref="B6:E6"/>
    <mergeCell ref="B38:E38"/>
    <mergeCell ref="B33:E33"/>
    <mergeCell ref="B32:E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fx-exposure-template.xlsx</dc:title>
  <dc:creator>stdsquare</dc:creator>
  <cp:lastModifiedBy>Nana Varian</cp:lastModifiedBy>
  <dcterms:created xsi:type="dcterms:W3CDTF">2026-08-14T17:20:21Z</dcterms:created>
  <dcterms:modified xsi:type="dcterms:W3CDTF">2026-08-14T17:20:27Z</dcterms:modified>
</cp:coreProperties>
</file>