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E477D2EB-51E8-4E96-AAA8-D87772F3A6D3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2" l="1"/>
  <c r="C38" i="2" s="1"/>
  <c r="D24" i="2"/>
  <c r="D26" i="2" s="1"/>
  <c r="C15" i="1" s="1"/>
  <c r="C24" i="2"/>
  <c r="C26" i="2" s="1"/>
  <c r="D12" i="2"/>
  <c r="D13" i="2" s="1"/>
  <c r="D14" i="2" s="1"/>
  <c r="C13" i="1" s="1"/>
  <c r="C12" i="2"/>
  <c r="C13" i="2" s="1"/>
  <c r="C14" i="2" s="1"/>
  <c r="C12" i="1" s="1"/>
  <c r="D11" i="2"/>
  <c r="C14" i="1" l="1"/>
  <c r="C28" i="2"/>
  <c r="C39" i="2"/>
  <c r="C16" i="1"/>
  <c r="C15" i="2"/>
</calcChain>
</file>

<file path=xl/sharedStrings.xml><?xml version="1.0" encoding="utf-8"?>
<sst xmlns="http://schemas.openxmlformats.org/spreadsheetml/2006/main" count="93" uniqueCount="88">
  <si>
    <t>DUPONT x RAROC x EVA — EKONOMI MANAJERIAL LK</t>
  </si>
  <si>
    <t>Magister Manajemen · Ekonomi Manajerial Lembaga Keuangan · Pertemuan 10  ·  Sumber contoh: deck pertemuan-10.md (Dekomposisi DuPont + RAROC Korporasi vs UMKM + EVA)</t>
  </si>
  <si>
    <t>CONTOH PADA DECK (ANGKA SAMA)</t>
  </si>
  <si>
    <t>Rantai DuPont deck</t>
  </si>
  <si>
    <t>NPM x turnover = pretax ROA; x(1-22%) = after-tax ROA; x multiplier = ROE</t>
  </si>
  <si>
    <t>Angka deck (ilustratif)</t>
  </si>
  <si>
    <t>BCA 55% x 9% = 4,95% -&gt; 3,86% -&gt; x9 = ROE 34,7%; Bank Daerah 45,1% x 7% = 3,16% -&gt; 2,46% -&gt; x11 = 27,1%</t>
  </si>
  <si>
    <t>RAROC deck</t>
  </si>
  <si>
    <t>Korporasi (10-0,5-2)/8% = 93,8%; UMKM (14-3-3)/12% = 66,7%; hurdle 10% -&gt; keduanya CREATE</t>
  </si>
  <si>
    <t>EVA deck</t>
  </si>
  <si>
    <t>NOPAT 10 - (12% x 100) = -2 -&gt; destroy value meski laba positif</t>
  </si>
  <si>
    <t>HASIL UTAMA — LIVE DARI SHEET KALKULASI</t>
  </si>
  <si>
    <t>ROE BCA (ilustratif)</t>
  </si>
  <si>
    <t>rumus hidup — ikut berubah saat INPUT diedit</t>
  </si>
  <si>
    <t>ROE Bank Daerah (ilustratif)</t>
  </si>
  <si>
    <t>RAROC korporasi</t>
  </si>
  <si>
    <t>RAROC UMKM</t>
  </si>
  <si>
    <t>EVA contoh (Rp miliar)</t>
  </si>
  <si>
    <t>CATATAN</t>
  </si>
  <si>
    <t>Workbook dibangun dengan rantai DuPont yang konsisten: NPM x turnover = pretax ROA; x(1-pajak) = after-tax ROA; x multiplier ekuitas = ROE (BCA 34,7% / Bank Daerah 27,1%, sesuai tabel Hitung dari Nol).</t>
  </si>
  <si>
    <t>Angka ROE bersifat ilustratif (deck menandai 'ilustratif'); komponen mencerminkan bank besar Indonesia.</t>
  </si>
  <si>
    <t>Satuan: NPM/turnover/RAROC dalam persen; EVA dalam Rp miliar.</t>
  </si>
  <si>
    <t>CARA PAKAI</t>
  </si>
  <si>
    <t>1. Buka sheet Kalkulasi; ubah hanya sel berlatar KUNING MUDA (INPUT).</t>
  </si>
  <si>
    <t>2. Semua langkah berhitung memakai FORMULA HIDUP (=SUM, =SQRT, =NORMSINV,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</si>
  <si>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</si>
  <si>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</si>
  <si>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</si>
  <si>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</si>
  <si>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</si>
  <si>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</si>
  <si>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</si>
  <si>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DUPONT x RAROC x EVA — PROFITABILITAS RISK-ADJUSTED</t>
  </si>
  <si>
    <t>Rantai DuPont konsisten: NPM x turnover = pretax ROA; x(1-pajak) = after-tax ROA; x multiplier ekuitas = ROE. Deck P10 (ilustratif): BCA vs Bank Daerah; RAROC korporasi vs UMKM; EVA.</t>
  </si>
  <si>
    <t>A. HITUNG DARI NOL — DEKOMPOSISIS DUPONT: BCA vs BANK DAERAH</t>
  </si>
  <si>
    <t>Input deck (ilustratif ~2024): BCA NPM pretax 55%, turnover 9%, leverage 9x; Bank Daerah NPM pretax 45,1%, turnover 7%, leverage 11x; pajak 22%.</t>
  </si>
  <si>
    <t>Komponen</t>
  </si>
  <si>
    <t>BCA</t>
  </si>
  <si>
    <t>Bank Daerah</t>
  </si>
  <si>
    <t>Catatan</t>
  </si>
  <si>
    <t>1. NPM pretax = laba sblm pajak / pendapatan (input)</t>
  </si>
  <si>
    <t>deck: 55,0% vs 45,1% (NIM 5,5% efisien)</t>
  </si>
  <si>
    <t>2. Asset turnover = pendapatan / aset (input)</t>
  </si>
  <si>
    <t>deck: 9,0% vs 7,0%</t>
  </si>
  <si>
    <t>6. Leverage / multiplier ekuitas = aset / ekuitas (input)</t>
  </si>
  <si>
    <t>deck: 9x vs 11x</t>
  </si>
  <si>
    <t>Pajak PPh Badan (input, sama utk keduanya)</t>
  </si>
  <si>
    <t>3. Pretax ROA = NPM x turnover</t>
  </si>
  <si>
    <t>deck: 4,95% vs 3,16%</t>
  </si>
  <si>
    <t>5. ROA after-tax = pretax ROA x (1 - pajak)</t>
  </si>
  <si>
    <t>deck: 3,86% vs 2,46% (x 0,78)</t>
  </si>
  <si>
    <t>7. ROE = after-tax ROA x multiplier ekuitas</t>
  </si>
  <si>
    <t>deck: 34,7% vs 27,1% (ilustratif)</t>
  </si>
  <si>
    <t>8. Cek konsistensi rantai (BCA)</t>
  </si>
  <si>
    <t>4,95 -&gt; 3,86 -&gt; 34,7 (rantai konsisten)</t>
  </si>
  <si>
    <t>Insight deck: meski leverage Bank Daerah lebih tinggi (11x vs 9x), ROE tetap lebih rendah — profitabilitas mendasar (NPM, turnover) lebih penting daripada leverage.</t>
  </si>
  <si>
    <t>B. HITUNG DARI NOL — RAROC KREDIT KORPORASI vs UMKM</t>
  </si>
  <si>
    <t>Skenario deck: korporasi revenue 10%, EL 0,5%, biaya 2%, economic capital 8% eksposur; UMKM revenue 14%, EL 3%, biaya 3%, EC 12%; cost of capital bank 10%.</t>
  </si>
  <si>
    <t>Langkah</t>
  </si>
  <si>
    <t>Korporasi</t>
  </si>
  <si>
    <t>UMKM</t>
  </si>
  <si>
    <t>1. Pendapatan bunga (revenue)</t>
  </si>
  <si>
    <t>2. Expected loss EL (PD x LGD)</t>
  </si>
  <si>
    <t>3. Biaya operasional</t>
  </si>
  <si>
    <t>4. Laba setelah EL &amp; biaya = (1)-(2)-(3)</t>
  </si>
  <si>
    <t>deck: 7,5% vs 8,0% (UMKM unggul nominal)</t>
  </si>
  <si>
    <t>5. Economic capital (EC, % eksposur)</t>
  </si>
  <si>
    <t>6. RAROC = laba / EC</t>
  </si>
  <si>
    <t>deck: 93,8% vs 66,7% (korporasi unggul risk-adjusted)</t>
  </si>
  <si>
    <t>7. Cost of capital bank (hurdle)</t>
  </si>
  <si>
    <t>deck: 10%</t>
  </si>
  <si>
    <t>8. Value creation?</t>
  </si>
  <si>
    <t>kedua segmen create value; korporasi lebih efisien</t>
  </si>
  <si>
    <t>C. EVA — ECONOMIC VALUE ADDED</t>
  </si>
  <si>
    <t>Contoh deck: laba Rp 10 M, capital invested Rp 100 M, WACC 12% -&gt; charge modal Rp 12 M -&gt; EVA negatif Rp 2 M (destroy value meski profit akuntansi).</t>
  </si>
  <si>
    <t>INPUT — ubah sel kuning muda</t>
  </si>
  <si>
    <t>NOPAT / laba bersih (Rp miliar)</t>
  </si>
  <si>
    <t>contoh deck: Rp 10 M</t>
  </si>
  <si>
    <t>Capital invested (Rp miliar)</t>
  </si>
  <si>
    <t>contoh deck: Rp 100 M</t>
  </si>
  <si>
    <t>WACC</t>
  </si>
  <si>
    <t>contoh deck: 12%</t>
  </si>
  <si>
    <t>1. Charge modal = WACC x capital = 12% x 100</t>
  </si>
  <si>
    <t>Rp 12 M</t>
  </si>
  <si>
    <t>2. EVA = NOPAT - charge modal</t>
  </si>
  <si>
    <t>contoh deck: -Rp 2 M</t>
  </si>
  <si>
    <t>3. Interpretasi</t>
  </si>
  <si>
    <t>EVA = NOPAT - WACC x capital invested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</si>
</sst>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000000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0" fontId="4" fillId="4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3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24" t="s">
        <v>0</v>
      </c>
      <c r="C2" s="23"/>
      <c r="D2" s="23"/>
      <c r="E2" s="23"/>
    </row>
    <row r="3" spans="2:5" ht="30" customHeight="1" x14ac:dyDescent="0.25">
      <c r="B3" s="26" t="s">
        <v>1</v>
      </c>
      <c r="C3" s="23"/>
      <c r="D3" s="23"/>
      <c r="E3" s="23"/>
    </row>
    <row r="5" spans="2:5" ht="21.95" customHeight="1" x14ac:dyDescent="0.25">
      <c r="B5" s="24" t="s">
        <v>2</v>
      </c>
      <c r="C5" s="23"/>
      <c r="D5" s="23"/>
      <c r="E5" s="23"/>
    </row>
    <row r="6" spans="2:5" x14ac:dyDescent="0.25">
      <c r="B6" s="1" t="s">
        <v>3</v>
      </c>
      <c r="C6" s="20" t="s">
        <v>4</v>
      </c>
      <c r="D6" s="21"/>
      <c r="E6" s="19"/>
    </row>
    <row r="7" spans="2:5" x14ac:dyDescent="0.25">
      <c r="B7" s="1" t="s">
        <v>5</v>
      </c>
      <c r="C7" s="20" t="s">
        <v>6</v>
      </c>
      <c r="D7" s="21"/>
      <c r="E7" s="19"/>
    </row>
    <row r="8" spans="2:5" x14ac:dyDescent="0.25">
      <c r="B8" s="1" t="s">
        <v>7</v>
      </c>
      <c r="C8" s="20" t="s">
        <v>8</v>
      </c>
      <c r="D8" s="21"/>
      <c r="E8" s="19"/>
    </row>
    <row r="9" spans="2:5" x14ac:dyDescent="0.25">
      <c r="B9" s="1" t="s">
        <v>9</v>
      </c>
      <c r="C9" s="20" t="s">
        <v>10</v>
      </c>
      <c r="D9" s="21"/>
      <c r="E9" s="19"/>
    </row>
    <row r="11" spans="2:5" ht="21.95" customHeight="1" x14ac:dyDescent="0.25">
      <c r="B11" s="24" t="s">
        <v>11</v>
      </c>
      <c r="C11" s="23"/>
      <c r="D11" s="23"/>
      <c r="E11" s="23"/>
    </row>
    <row r="12" spans="2:5" x14ac:dyDescent="0.25">
      <c r="B12" s="2" t="s">
        <v>12</v>
      </c>
      <c r="C12" s="18">
        <f>Kalkulasi!C14</f>
        <v>0.34749000000000008</v>
      </c>
      <c r="D12" s="19"/>
      <c r="E12" s="4" t="s">
        <v>13</v>
      </c>
    </row>
    <row r="13" spans="2:5" x14ac:dyDescent="0.25">
      <c r="B13" s="2" t="s">
        <v>14</v>
      </c>
      <c r="C13" s="18">
        <f>Kalkulasi!D14</f>
        <v>0.27087060000000002</v>
      </c>
      <c r="D13" s="19"/>
      <c r="E13" s="4" t="s">
        <v>13</v>
      </c>
    </row>
    <row r="14" spans="2:5" x14ac:dyDescent="0.25">
      <c r="B14" s="2" t="s">
        <v>15</v>
      </c>
      <c r="C14" s="18">
        <f>Kalkulasi!C26</f>
        <v>0.9375</v>
      </c>
      <c r="D14" s="19"/>
      <c r="E14" s="4" t="s">
        <v>13</v>
      </c>
    </row>
    <row r="15" spans="2:5" x14ac:dyDescent="0.25">
      <c r="B15" s="2" t="s">
        <v>16</v>
      </c>
      <c r="C15" s="18">
        <f>Kalkulasi!D26</f>
        <v>0.66666666666666685</v>
      </c>
      <c r="D15" s="19"/>
      <c r="E15" s="4" t="s">
        <v>13</v>
      </c>
    </row>
    <row r="16" spans="2:5" x14ac:dyDescent="0.25">
      <c r="B16" s="2" t="s">
        <v>17</v>
      </c>
      <c r="C16" s="25">
        <f>Kalkulasi!C38</f>
        <v>-2</v>
      </c>
      <c r="D16" s="19"/>
      <c r="E16" s="4" t="s">
        <v>13</v>
      </c>
    </row>
    <row r="18" spans="2:5" ht="21.95" customHeight="1" x14ac:dyDescent="0.25">
      <c r="B18" s="24" t="s">
        <v>18</v>
      </c>
      <c r="C18" s="23"/>
      <c r="D18" s="23"/>
      <c r="E18" s="23"/>
    </row>
    <row r="19" spans="2:5" x14ac:dyDescent="0.25">
      <c r="B19" s="22" t="s">
        <v>19</v>
      </c>
      <c r="C19" s="23"/>
      <c r="D19" s="23"/>
      <c r="E19" s="23"/>
    </row>
    <row r="20" spans="2:5" x14ac:dyDescent="0.25">
      <c r="B20" s="22" t="s">
        <v>20</v>
      </c>
      <c r="C20" s="23"/>
      <c r="D20" s="23"/>
      <c r="E20" s="23"/>
    </row>
    <row r="21" spans="2:5" x14ac:dyDescent="0.25">
      <c r="B21" s="22" t="s">
        <v>21</v>
      </c>
      <c r="C21" s="23"/>
      <c r="D21" s="23"/>
      <c r="E21" s="23"/>
    </row>
    <row r="23" spans="2:5" ht="21.95" customHeight="1" x14ac:dyDescent="0.25">
      <c r="B23" s="24" t="s">
        <v>22</v>
      </c>
      <c r="C23" s="23"/>
      <c r="D23" s="23"/>
      <c r="E23" s="23"/>
    </row>
    <row r="24" spans="2:5" x14ac:dyDescent="0.25">
      <c r="B24" s="22" t="s">
        <v>23</v>
      </c>
      <c r="C24" s="23"/>
      <c r="D24" s="23"/>
      <c r="E24" s="23"/>
    </row>
    <row r="25" spans="2:5" x14ac:dyDescent="0.25">
      <c r="B25" s="22" t="s">
        <v>24</v>
      </c>
      <c r="C25" s="23"/>
      <c r="D25" s="23"/>
      <c r="E25" s="23"/>
    </row>
    <row r="26" spans="2:5" x14ac:dyDescent="0.25">
      <c r="B26" s="22" t="s">
        <v>25</v>
      </c>
      <c r="C26" s="23"/>
      <c r="D26" s="23"/>
      <c r="E26" s="23"/>
    </row>
    <row r="28" spans="2:5" x14ac:dyDescent="0.25">
      <c r="B28" s="6" t="s">
        <v>26</v>
      </c>
      <c r="C28" s="4" t="s">
        <v>27</v>
      </c>
    </row>
    <row r="29" spans="2:5" ht="25.5" x14ac:dyDescent="0.25">
      <c r="B29" s="1" t="s">
        <v>28</v>
      </c>
      <c r="C29" s="4" t="s">
        <v>29</v>
      </c>
    </row>
    <row r="30" spans="2:5" x14ac:dyDescent="0.25">
      <c r="B30" s="7" t="s">
        <v>30</v>
      </c>
      <c r="C30" s="4" t="s">
        <v>31</v>
      </c>
    </row>
  </sheetData>
  <mergeCells count="21">
    <mergeCell ref="B2:E2"/>
    <mergeCell ref="C6:E6"/>
    <mergeCell ref="B23:E23"/>
    <mergeCell ref="C13:D13"/>
    <mergeCell ref="B19:E19"/>
    <mergeCell ref="B26:E26"/>
    <mergeCell ref="C16:D16"/>
    <mergeCell ref="C8:E8"/>
    <mergeCell ref="B25:E25"/>
    <mergeCell ref="B3:E3"/>
    <mergeCell ref="C7:E7"/>
    <mergeCell ref="C12:D12"/>
    <mergeCell ref="B18:E18"/>
    <mergeCell ref="B21:E21"/>
    <mergeCell ref="B11:E11"/>
    <mergeCell ref="C15:D15"/>
    <mergeCell ref="C9:E9"/>
    <mergeCell ref="C14:D14"/>
    <mergeCell ref="B24:E24"/>
    <mergeCell ref="B5:E5"/>
    <mergeCell ref="B20:E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39"/>
  <sheetViews>
    <sheetView showGridLines="0" workbookViewId="0"/>
  </sheetViews>
  <sheetFormatPr defaultRowHeight="15" x14ac:dyDescent="0.25"/>
  <cols>
    <col min="1" max="1" width="3" customWidth="1"/>
    <col min="2" max="2" width="48" customWidth="1"/>
    <col min="3" max="4" width="16" customWidth="1"/>
    <col min="5" max="5" width="56" customWidth="1"/>
  </cols>
  <sheetData>
    <row r="2" spans="2:5" ht="27.95" customHeight="1" x14ac:dyDescent="0.25">
      <c r="B2" s="24" t="s">
        <v>32</v>
      </c>
      <c r="C2" s="23"/>
      <c r="D2" s="23"/>
      <c r="E2" s="23"/>
    </row>
    <row r="3" spans="2:5" ht="30" customHeight="1" x14ac:dyDescent="0.25">
      <c r="B3" s="26" t="s">
        <v>33</v>
      </c>
      <c r="C3" s="23"/>
      <c r="D3" s="23"/>
      <c r="E3" s="23"/>
    </row>
    <row r="5" spans="2:5" ht="21.95" customHeight="1" x14ac:dyDescent="0.25">
      <c r="B5" s="24" t="s">
        <v>34</v>
      </c>
      <c r="C5" s="23"/>
      <c r="D5" s="23"/>
      <c r="E5" s="23"/>
    </row>
    <row r="6" spans="2:5" x14ac:dyDescent="0.25">
      <c r="B6" s="27" t="s">
        <v>35</v>
      </c>
      <c r="C6" s="23"/>
      <c r="D6" s="23"/>
      <c r="E6" s="23"/>
    </row>
    <row r="7" spans="2:5" x14ac:dyDescent="0.25">
      <c r="B7" s="8" t="s">
        <v>36</v>
      </c>
      <c r="C7" s="8" t="s">
        <v>37</v>
      </c>
      <c r="D7" s="8" t="s">
        <v>38</v>
      </c>
      <c r="E7" s="8" t="s">
        <v>39</v>
      </c>
    </row>
    <row r="8" spans="2:5" ht="30" x14ac:dyDescent="0.25">
      <c r="B8" s="1" t="s">
        <v>40</v>
      </c>
      <c r="C8" s="9">
        <v>0.55000000000000004</v>
      </c>
      <c r="D8" s="9">
        <v>0.45100000000000001</v>
      </c>
      <c r="E8" s="10" t="s">
        <v>41</v>
      </c>
    </row>
    <row r="9" spans="2:5" x14ac:dyDescent="0.25">
      <c r="B9" s="1" t="s">
        <v>42</v>
      </c>
      <c r="C9" s="11">
        <v>0.09</v>
      </c>
      <c r="D9" s="11">
        <v>7.0000000000000007E-2</v>
      </c>
      <c r="E9" s="10" t="s">
        <v>43</v>
      </c>
    </row>
    <row r="10" spans="2:5" ht="30" x14ac:dyDescent="0.25">
      <c r="B10" s="1" t="s">
        <v>44</v>
      </c>
      <c r="C10" s="12">
        <v>9</v>
      </c>
      <c r="D10" s="12">
        <v>11</v>
      </c>
      <c r="E10" s="10" t="s">
        <v>45</v>
      </c>
    </row>
    <row r="11" spans="2:5" x14ac:dyDescent="0.25">
      <c r="B11" s="1" t="s">
        <v>46</v>
      </c>
      <c r="C11" s="9">
        <v>0.22</v>
      </c>
      <c r="D11" s="13">
        <f>C11</f>
        <v>0.22</v>
      </c>
    </row>
    <row r="12" spans="2:5" x14ac:dyDescent="0.25">
      <c r="B12" s="1" t="s">
        <v>47</v>
      </c>
      <c r="C12" s="14">
        <f>C8*C9</f>
        <v>4.9500000000000002E-2</v>
      </c>
      <c r="D12" s="14">
        <f>D8*D9</f>
        <v>3.1570000000000001E-2</v>
      </c>
      <c r="E12" s="10" t="s">
        <v>48</v>
      </c>
    </row>
    <row r="13" spans="2:5" x14ac:dyDescent="0.25">
      <c r="B13" s="1" t="s">
        <v>49</v>
      </c>
      <c r="C13" s="14">
        <f>C12*(1-C11)</f>
        <v>3.8610000000000005E-2</v>
      </c>
      <c r="D13" s="14">
        <f>D12*(1-D11)</f>
        <v>2.46246E-2</v>
      </c>
      <c r="E13" s="10" t="s">
        <v>50</v>
      </c>
    </row>
    <row r="14" spans="2:5" x14ac:dyDescent="0.25">
      <c r="B14" s="15" t="s">
        <v>51</v>
      </c>
      <c r="C14" s="3">
        <f>C13*C10</f>
        <v>0.34749000000000008</v>
      </c>
      <c r="D14" s="3">
        <f>D13*D10</f>
        <v>0.27087060000000002</v>
      </c>
      <c r="E14" s="10" t="s">
        <v>52</v>
      </c>
    </row>
    <row r="15" spans="2:5" x14ac:dyDescent="0.25">
      <c r="B15" s="1" t="s">
        <v>53</v>
      </c>
      <c r="C15" s="16" t="str">
        <f>ROUND(C12*100,2)&amp;"% -&gt; x0,78 -&gt; "&amp;ROUND(C13*100,2)&amp;"% -&gt; x9 -&gt; "&amp;ROUND(C14*100,1)&amp;"%"</f>
        <v>4,95% -&gt; x0,78 -&gt; 3,86% -&gt; x9 -&gt; 34,7%</v>
      </c>
      <c r="E15" s="10" t="s">
        <v>54</v>
      </c>
    </row>
    <row r="16" spans="2:5" x14ac:dyDescent="0.25">
      <c r="B16" s="27" t="s">
        <v>55</v>
      </c>
      <c r="C16" s="23"/>
      <c r="D16" s="23"/>
      <c r="E16" s="23"/>
    </row>
    <row r="18" spans="2:5" ht="21.95" customHeight="1" x14ac:dyDescent="0.25">
      <c r="B18" s="24" t="s">
        <v>56</v>
      </c>
      <c r="C18" s="23"/>
      <c r="D18" s="23"/>
      <c r="E18" s="23"/>
    </row>
    <row r="19" spans="2:5" x14ac:dyDescent="0.25">
      <c r="B19" s="27" t="s">
        <v>57</v>
      </c>
      <c r="C19" s="23"/>
      <c r="D19" s="23"/>
      <c r="E19" s="23"/>
    </row>
    <row r="20" spans="2:5" x14ac:dyDescent="0.25">
      <c r="B20" s="8" t="s">
        <v>58</v>
      </c>
      <c r="C20" s="8" t="s">
        <v>59</v>
      </c>
      <c r="D20" s="8" t="s">
        <v>60</v>
      </c>
      <c r="E20" s="8" t="s">
        <v>39</v>
      </c>
    </row>
    <row r="21" spans="2:5" x14ac:dyDescent="0.25">
      <c r="B21" s="1" t="s">
        <v>61</v>
      </c>
      <c r="C21" s="9">
        <v>0.1</v>
      </c>
      <c r="D21" s="9">
        <v>0.14000000000000001</v>
      </c>
    </row>
    <row r="22" spans="2:5" x14ac:dyDescent="0.25">
      <c r="B22" s="1" t="s">
        <v>62</v>
      </c>
      <c r="C22" s="9">
        <v>5.0000000000000001E-3</v>
      </c>
      <c r="D22" s="9">
        <v>0.03</v>
      </c>
    </row>
    <row r="23" spans="2:5" x14ac:dyDescent="0.25">
      <c r="B23" s="1" t="s">
        <v>63</v>
      </c>
      <c r="C23" s="9">
        <v>0.02</v>
      </c>
      <c r="D23" s="9">
        <v>0.03</v>
      </c>
    </row>
    <row r="24" spans="2:5" x14ac:dyDescent="0.25">
      <c r="B24" s="1" t="s">
        <v>64</v>
      </c>
      <c r="C24" s="13">
        <f>C21-C22-C23</f>
        <v>7.4999999999999997E-2</v>
      </c>
      <c r="D24" s="13">
        <f>D21-D22-D23</f>
        <v>8.0000000000000016E-2</v>
      </c>
      <c r="E24" s="10" t="s">
        <v>65</v>
      </c>
    </row>
    <row r="25" spans="2:5" x14ac:dyDescent="0.25">
      <c r="B25" s="1" t="s">
        <v>66</v>
      </c>
      <c r="C25" s="9">
        <v>0.08</v>
      </c>
      <c r="D25" s="9">
        <v>0.12</v>
      </c>
    </row>
    <row r="26" spans="2:5" x14ac:dyDescent="0.25">
      <c r="B26" s="15" t="s">
        <v>67</v>
      </c>
      <c r="C26" s="3">
        <f>C24/C25</f>
        <v>0.9375</v>
      </c>
      <c r="D26" s="3">
        <f>D24/D25</f>
        <v>0.66666666666666685</v>
      </c>
      <c r="E26" s="10" t="s">
        <v>68</v>
      </c>
    </row>
    <row r="27" spans="2:5" x14ac:dyDescent="0.25">
      <c r="B27" s="1" t="s">
        <v>69</v>
      </c>
      <c r="C27" s="9">
        <v>0.1</v>
      </c>
      <c r="E27" s="10" t="s">
        <v>70</v>
      </c>
    </row>
    <row r="28" spans="2:5" x14ac:dyDescent="0.25">
      <c r="B28" s="1" t="s">
        <v>71</v>
      </c>
      <c r="C28" s="16" t="str">
        <f>IF(C26&gt;C27,"Korporasi: CREATE (RAROC &gt; CoC)","Korporasi: destroy")&amp;" | "&amp;IF(D26&gt;C27,"UMKM: CREATE","UMKM: destroy")</f>
        <v>Korporasi: CREATE (RAROC &gt; CoC) | UMKM: CREATE</v>
      </c>
      <c r="E28" s="10" t="s">
        <v>72</v>
      </c>
    </row>
    <row r="30" spans="2:5" ht="21.95" customHeight="1" x14ac:dyDescent="0.25">
      <c r="B30" s="24" t="s">
        <v>73</v>
      </c>
      <c r="C30" s="23"/>
      <c r="D30" s="23"/>
      <c r="E30" s="23"/>
    </row>
    <row r="31" spans="2:5" x14ac:dyDescent="0.25">
      <c r="B31" s="27" t="s">
        <v>74</v>
      </c>
      <c r="C31" s="23"/>
      <c r="D31" s="23"/>
      <c r="E31" s="23"/>
    </row>
    <row r="32" spans="2:5" x14ac:dyDescent="0.25">
      <c r="B32" s="28" t="s">
        <v>75</v>
      </c>
      <c r="C32" s="23"/>
      <c r="D32" s="23"/>
      <c r="E32" s="23"/>
    </row>
    <row r="33" spans="2:5" x14ac:dyDescent="0.25">
      <c r="B33" s="1" t="s">
        <v>76</v>
      </c>
      <c r="C33" s="12">
        <v>10</v>
      </c>
      <c r="E33" s="10" t="s">
        <v>77</v>
      </c>
    </row>
    <row r="34" spans="2:5" x14ac:dyDescent="0.25">
      <c r="B34" s="1" t="s">
        <v>78</v>
      </c>
      <c r="C34" s="12">
        <v>100</v>
      </c>
      <c r="E34" s="10" t="s">
        <v>79</v>
      </c>
    </row>
    <row r="35" spans="2:5" x14ac:dyDescent="0.25">
      <c r="B35" s="1" t="s">
        <v>80</v>
      </c>
      <c r="C35" s="9">
        <v>0.12</v>
      </c>
      <c r="E35" s="10" t="s">
        <v>81</v>
      </c>
    </row>
    <row r="37" spans="2:5" x14ac:dyDescent="0.25">
      <c r="B37" s="1" t="s">
        <v>82</v>
      </c>
      <c r="C37" s="17">
        <f>C35*C34</f>
        <v>12</v>
      </c>
      <c r="E37" s="10" t="s">
        <v>83</v>
      </c>
    </row>
    <row r="38" spans="2:5" x14ac:dyDescent="0.25">
      <c r="B38" s="15" t="s">
        <v>84</v>
      </c>
      <c r="C38" s="5">
        <f>C33-C37</f>
        <v>-2</v>
      </c>
      <c r="E38" s="10" t="s">
        <v>85</v>
      </c>
    </row>
    <row r="39" spans="2:5" x14ac:dyDescent="0.25">
      <c r="B39" s="1" t="s">
        <v>86</v>
      </c>
      <c r="C39" s="16" t="str">
        <f>IF(C38&gt;0,"CREATE VALUE (EVA &gt; 0)",IF(C38=0,"Break-even","DESTROY VALUE (EVA &lt; 0) — laba tak cukup cover biaya modal)"))</f>
        <v>DESTROY VALUE (EVA &lt; 0) — laba tak cukup cover biaya modal)</v>
      </c>
      <c r="E39" s="10" t="s">
        <v>87</v>
      </c>
    </row>
  </sheetData>
  <mergeCells count="10">
    <mergeCell ref="B3:E3"/>
    <mergeCell ref="B5:E5"/>
    <mergeCell ref="B2:E2"/>
    <mergeCell ref="B19:E19"/>
    <mergeCell ref="B32:E32"/>
    <mergeCell ref="B31:E31"/>
    <mergeCell ref="B18:E18"/>
    <mergeCell ref="B6:E6"/>
    <mergeCell ref="B30:E30"/>
    <mergeCell ref="B16:E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dupont-raroc-eva.xlsx</dc:title>
  <dc:creator>stdsquare</dc:creator>
  <cp:lastModifiedBy>Nana Varian</cp:lastModifiedBy>
  <dcterms:created xsi:type="dcterms:W3CDTF">2026-08-14T17:32:32Z</dcterms:created>
  <dcterms:modified xsi:type="dcterms:W3CDTF">2026-08-14T17:32:53Z</dcterms:modified>
</cp:coreProperties>
</file>