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sz val="11"/>
    </font>
    <font>
      <name val="Calibri"/>
      <b val="1"/>
      <sz val="11"/>
    </font>
    <font>
      <name val="Calibri"/>
      <color rgb="001F4E79"/>
      <sz val="11"/>
    </font>
  </fonts>
  <fills count="8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BBDEFB"/>
      </patternFill>
    </fill>
    <fill>
      <patternFill patternType="solid">
        <fgColor rgb="00FFCDD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3" fontId="4" fillId="0" borderId="1" applyAlignment="1" pivotButton="0" quotePrefix="0" xfId="0">
      <alignment horizontal="center" vertical="center" wrapText="1"/>
    </xf>
    <xf numFmtId="3" fontId="4" fillId="6" borderId="1" applyAlignment="1" pivotButton="0" quotePrefix="0" xfId="0">
      <alignment horizontal="right" vertical="center"/>
    </xf>
    <xf numFmtId="3" fontId="4" fillId="7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Payoff Empat Posisi Dasar Opsi (net premi)</a:t>
            </a:r>
          </a:p>
        </rich>
      </tx>
    </title>
    <plotArea>
      <lineChart>
        <grouping val="standard"/>
        <ser>
          <idx val="0"/>
          <order val="0"/>
          <tx>
            <strRef>
              <f>'Kalkulasi'!C30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'Kalkulasi'!$B$31:$B$49</f>
            </numRef>
          </cat>
          <val>
            <numRef>
              <f>'Kalkulasi'!$C$31:$C$49</f>
            </numRef>
          </val>
        </ser>
        <ser>
          <idx val="1"/>
          <order val="1"/>
          <tx>
            <strRef>
              <f>'Kalkulasi'!D30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'Kalkulasi'!$B$31:$B$49</f>
            </numRef>
          </cat>
          <val>
            <numRef>
              <f>'Kalkulasi'!$D$31:$D$49</f>
            </numRef>
          </val>
        </ser>
        <ser>
          <idx val="2"/>
          <order val="2"/>
          <tx>
            <strRef>
              <f>'Kalkulasi'!E30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'Kalkulasi'!$B$31:$B$49</f>
            </numRef>
          </cat>
          <val>
            <numRef>
              <f>'Kalkulasi'!$E$31:$E$49</f>
            </numRef>
          </val>
        </ser>
        <ser>
          <idx val="3"/>
          <order val="3"/>
          <tx>
            <strRef>
              <f>'Kalkulasi'!F30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'Kalkulasi'!$B$31:$B$49</f>
            </numRef>
          </cat>
          <val>
            <numRef>
              <f>'Kalkulasi'!$F$31:$F$49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Harga underlying 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Laba/rugi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30</row>
      <rowOff>0</rowOff>
    </from>
    <ext cx="68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86" customWidth="1" min="3" max="3"/>
  </cols>
  <sheetData>
    <row r="2" ht="30" customHeight="1">
      <c r="B2" s="1" t="inlineStr">
        <is>
          <t>PAYOFF DERIVATIF — LONG/SHORT CALL &amp; PUT</t>
        </is>
      </c>
    </row>
    <row r="3">
      <c r="B3" s="2" t="inlineStr">
        <is>
          <t>Call K 100 premi 5; put hedge K 95 premi 2 jt (deck P08)</t>
        </is>
      </c>
    </row>
    <row r="5">
      <c r="B5" s="3" t="inlineStr">
        <is>
          <t>SUMBER DECK PERUJUK</t>
        </is>
      </c>
      <c r="C5" s="4" t="inlineStr">
        <is>
          <t>pertemuan-08.md (excel_file: derivatif-payoff.xlsx); rujukan: pertemuan-06.md, pertemuan-07.md</t>
        </is>
      </c>
    </row>
    <row r="7">
      <c r="B7" s="3" t="inlineStr">
        <is>
          <t>ISI &amp; CARA PAKAI</t>
        </is>
      </c>
      <c r="C7" s="4" t="inlineStr">
        <is>
          <t>Ubah sel KUNING MUDA di sheet Kalkulasi — semua formula menghitung ulang otomatis.</t>
        </is>
      </c>
    </row>
    <row r="8">
      <c r="B8" s="5" t="inlineStr">
        <is>
          <t>1. HDN-1 P08</t>
        </is>
      </c>
      <c r="C8" s="4" t="inlineStr">
        <is>
          <t>Long call K=100, premi=5 → skenario S 90/105/115: net −5 / 0 / +10; breakeven K+premi = 105.</t>
        </is>
      </c>
    </row>
    <row r="9">
      <c r="B9" s="5" t="inlineStr">
        <is>
          <t>2. HDN-2 P08</t>
        </is>
      </c>
      <c r="C9" s="4" t="inlineStr">
        <is>
          <t>Portofolio Rp 100 jt + put K=95 premi Rp 2 jt: saat S=90 → net Rp 93 jt (hemat Rp 3 jt).</t>
        </is>
      </c>
    </row>
    <row r="10">
      <c r="B10" s="5" t="inlineStr">
        <is>
          <t>3. Grid payoff</t>
        </is>
      </c>
      <c r="C10" s="4" t="inlineStr">
        <is>
          <t>Empat posisi dasar (long/short call, long/short put) untuk S = 55..145.</t>
        </is>
      </c>
    </row>
    <row r="11">
      <c r="B11" s="5" t="inlineStr">
        <is>
          <t>4. Latihan P08</t>
        </is>
      </c>
      <c r="C11" s="4" t="inlineStr">
        <is>
          <t>K=100, premi=7 → breakeven 107; profit di S=120 = 13.</t>
        </is>
      </c>
    </row>
    <row r="13">
      <c r="B13" s="3" t="inlineStr">
        <is>
          <t>ANGKA KUNCI (SESUAI DECK)</t>
        </is>
      </c>
      <c r="C13" s="4" t="inlineStr">
        <is>
          <t>Angka contoh identik dengan latihan/HDN di deck.</t>
        </is>
      </c>
    </row>
    <row r="14">
      <c r="B14" s="6" t="inlineStr">
        <is>
          <t>•</t>
        </is>
      </c>
      <c r="C14" s="7" t="inlineStr">
        <is>
          <t>Long call: rugi maksimum premi, profit tak terbatas; short call: sebaliknya.</t>
        </is>
      </c>
    </row>
    <row r="15">
      <c r="B15" s="6" t="inlineStr">
        <is>
          <t>•</t>
        </is>
      </c>
      <c r="C15" s="7" t="inlineStr">
        <is>
          <t>Breakeven call = K + premi; breakeven put = K − premi.</t>
        </is>
      </c>
    </row>
    <row r="16">
      <c r="B16" s="6" t="inlineStr">
        <is>
          <t>•</t>
        </is>
      </c>
      <c r="C16" s="7" t="inlineStr">
        <is>
          <t>Premi = intrinsic value + time value.</t>
        </is>
      </c>
    </row>
    <row r="18">
      <c r="B18" s="3" t="inlineStr">
        <is>
          <t>LEGENDA WARNA</t>
        </is>
      </c>
      <c r="C18" s="4" t="inlineStr">
        <is>
          <t>Input manual — ubah sesuai kasus Anda.</t>
        </is>
      </c>
    </row>
    <row r="19">
      <c r="B19" s="8" t="inlineStr">
        <is>
          <t>Input (kuning muda)</t>
        </is>
      </c>
      <c r="C19" s="4" t="inlineStr">
        <is>
          <t>Sel input: teks biru tua, latar kuning muda.</t>
        </is>
      </c>
    </row>
    <row r="20">
      <c r="B20" s="4" t="inlineStr">
        <is>
          <t>Formula hidup</t>
        </is>
      </c>
      <c r="C20" s="4" t="inlineStr">
        <is>
          <t>Sel hitam = rumus Excel aktif (jangan diketik ulang).</t>
        </is>
      </c>
    </row>
    <row r="21">
      <c r="B21" s="9" t="inlineStr">
        <is>
          <t>Output (hijau, berborder)</t>
        </is>
      </c>
      <c r="C21" s="4" t="inlineStr">
        <is>
          <t>Hasil kunci per blok perhitungan.</t>
        </is>
      </c>
    </row>
    <row r="23">
      <c r="B23" s="10" t="inlineStr">
        <is>
          <t>Opsi = asuransi portofolio — premi adalah biaya proteksi, bukan rugi pasti.</t>
        </is>
      </c>
    </row>
    <row r="24">
      <c r="B24" s="10" t="inlineStr">
        <is>
          <t>Empat faktor premi: S, K, T, σ (σ menggerakkan call &amp; put ke arah sama).</t>
        </is>
      </c>
    </row>
  </sheetData>
  <mergeCells count="4">
    <mergeCell ref="B23:C23"/>
    <mergeCell ref="B3:C3"/>
    <mergeCell ref="B24:C24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4:G6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6" customWidth="1" min="3" max="3"/>
    <col width="16" customWidth="1" min="4" max="4"/>
    <col width="14" customWidth="1" min="5" max="5"/>
    <col width="14" customWidth="1" min="6" max="6"/>
    <col width="44" customWidth="1" min="7" max="7"/>
  </cols>
  <sheetData>
    <row r="4" ht="26" customHeight="1">
      <c r="B4" s="11" t="inlineStr">
        <is>
          <t>KALKULASI — PAYOFF OPSI SAAT JATUH TEMPO</t>
        </is>
      </c>
    </row>
    <row r="5">
      <c r="B5" s="2" t="inlineStr">
        <is>
          <t>Payoff long call = max(S−K, 0); long put = max(K−S, 0); laba bersih = payoff − premi.</t>
        </is>
      </c>
    </row>
    <row r="7" ht="20" customHeight="1">
      <c r="B7" s="3" t="inlineStr">
        <is>
          <t>INPUT</t>
        </is>
      </c>
    </row>
    <row r="8">
      <c r="B8" s="4" t="inlineStr">
        <is>
          <t>Strike call (K)</t>
        </is>
      </c>
      <c r="C8" s="12" t="n">
        <v>100</v>
      </c>
      <c r="D8" s="13" t="inlineStr">
        <is>
          <t>indeks (HDN-1 P08)</t>
        </is>
      </c>
    </row>
    <row r="9">
      <c r="B9" s="4" t="inlineStr">
        <is>
          <t>Premi call</t>
        </is>
      </c>
      <c r="C9" s="12" t="n">
        <v>5</v>
      </c>
      <c r="D9" s="13" t="inlineStr">
        <is>
          <t>dibayar di muka</t>
        </is>
      </c>
    </row>
    <row r="10">
      <c r="B10" s="4" t="inlineStr">
        <is>
          <t>Strike put hedge (K)</t>
        </is>
      </c>
      <c r="C10" s="12" t="n">
        <v>95</v>
      </c>
      <c r="D10" s="13" t="inlineStr">
        <is>
          <t>% nilai portofolio (HDN-2 P08)</t>
        </is>
      </c>
    </row>
    <row r="11">
      <c r="B11" s="4" t="inlineStr">
        <is>
          <t>Premi put (Rp jt)</t>
        </is>
      </c>
      <c r="C11" s="12" t="n">
        <v>2</v>
      </c>
      <c r="D11" s="13" t="inlineStr">
        <is>
          <t>Rp 2 juta</t>
        </is>
      </c>
    </row>
    <row r="12">
      <c r="B12" s="4" t="inlineStr">
        <is>
          <t>Nilai portofolio (Rp jt)</t>
        </is>
      </c>
      <c r="C12" s="12" t="n">
        <v>100</v>
      </c>
      <c r="D12" s="13" t="inlineStr">
        <is>
          <t>Rp 100 juta</t>
        </is>
      </c>
    </row>
    <row r="14" ht="20" customHeight="1">
      <c r="B14" s="3" t="inlineStr">
        <is>
          <t>BLOK A — PAYOFF LONG CALL 3 SKENARIO (HDN-1 P08)</t>
        </is>
      </c>
    </row>
    <row r="15" ht="22" customHeight="1">
      <c r="B15" s="3" t="inlineStr">
        <is>
          <t>Skenario S</t>
        </is>
      </c>
      <c r="C15" s="3" t="inlineStr">
        <is>
          <t>Exercise?</t>
        </is>
      </c>
      <c r="D15" s="3" t="inlineStr">
        <is>
          <t>Payoff gross</t>
        </is>
      </c>
      <c r="E15" s="3" t="inlineStr">
        <is>
          <t>− Premi</t>
        </is>
      </c>
      <c r="F15" s="3" t="inlineStr">
        <is>
          <t>Net profit/loss</t>
        </is>
      </c>
    </row>
    <row r="16">
      <c r="B16" s="12" t="n">
        <v>90</v>
      </c>
      <c r="C16" s="14">
        <f>IF(B16&gt;C8,"Ya (S &gt; K)","Tidak (S &lt; K)")</f>
        <v/>
      </c>
      <c r="D16" s="15">
        <f>MAX(B16-C8,0)</f>
        <v/>
      </c>
      <c r="E16" s="15">
        <f>-C9</f>
        <v/>
      </c>
      <c r="F16" s="16">
        <f>D16+E16</f>
        <v/>
      </c>
    </row>
    <row r="17">
      <c r="B17" s="12" t="n">
        <v>105</v>
      </c>
      <c r="C17" s="14">
        <f>IF(B17&gt;C8,"Ya (S &gt; K)","Tidak (S &lt; K)")</f>
        <v/>
      </c>
      <c r="D17" s="15">
        <f>MAX(B17-C8,0)</f>
        <v/>
      </c>
      <c r="E17" s="15">
        <f>-C9</f>
        <v/>
      </c>
      <c r="F17" s="16">
        <f>D17+E17</f>
        <v/>
      </c>
    </row>
    <row r="18">
      <c r="B18" s="12" t="n">
        <v>115</v>
      </c>
      <c r="C18" s="14">
        <f>IF(B18&gt;C8,"Ya (S &gt; K)","Tidak (S &lt; K)")</f>
        <v/>
      </c>
      <c r="D18" s="15">
        <f>MAX(B18-C8,0)</f>
        <v/>
      </c>
      <c r="E18" s="15">
        <f>-C9</f>
        <v/>
      </c>
      <c r="F18" s="16">
        <f>D18+E18</f>
        <v/>
      </c>
    </row>
    <row r="19">
      <c r="B19" s="4" t="inlineStr">
        <is>
          <t>BREAKEVEN = K + premi</t>
        </is>
      </c>
      <c r="C19" s="17">
        <f>C8+C9</f>
        <v/>
      </c>
      <c r="D19" s="13" t="inlineStr">
        <is>
          <t>'= 100 + 5 = 105</t>
        </is>
      </c>
    </row>
    <row r="21" ht="20" customHeight="1">
      <c r="B21" s="3" t="inlineStr">
        <is>
          <t>BLOK B — PUT HEDGE PORTOFOLIO (HDN-2 P08)</t>
        </is>
      </c>
    </row>
    <row r="22">
      <c r="B22" s="4" t="inlineStr">
        <is>
          <t>Indeks nilai awal portofolio</t>
        </is>
      </c>
      <c r="C22" s="12" t="n">
        <v>100</v>
      </c>
      <c r="D22" s="13" t="inlineStr">
        <is>
          <t>S0 = 100</t>
        </is>
      </c>
    </row>
    <row r="23">
      <c r="B23" s="4" t="inlineStr">
        <is>
          <t>Skenario indeks saat stress</t>
        </is>
      </c>
      <c r="C23" s="12" t="n">
        <v>90</v>
      </c>
      <c r="D23" s="13" t="inlineStr">
        <is>
          <t>S_T = 90</t>
        </is>
      </c>
    </row>
    <row r="24">
      <c r="B24" s="4" t="inlineStr">
        <is>
          <t>Nilai portofolio tanpa hedge</t>
        </is>
      </c>
      <c r="C24" s="16">
        <f>C12*C23/C22</f>
        <v/>
      </c>
      <c r="D24" s="13" t="inlineStr">
        <is>
          <t>Rp 90 jt</t>
        </is>
      </c>
    </row>
    <row r="25">
      <c r="B25" s="4" t="inlineStr">
        <is>
          <t>Payoff put (Rp jt)</t>
        </is>
      </c>
      <c r="C25" s="16">
        <f>C12*MAX(C10-C23,0)/C22</f>
        <v/>
      </c>
      <c r="D25" s="13" t="inlineStr">
        <is>
          <t>'= (95−90)% × 100 jt = +5 jt</t>
        </is>
      </c>
    </row>
    <row r="26">
      <c r="B26" s="4" t="inlineStr">
        <is>
          <t>NET DENGAN PUT HEDGE</t>
        </is>
      </c>
      <c r="C26" s="17">
        <f>C24+C25-C11</f>
        <v/>
      </c>
      <c r="D26" s="13" t="inlineStr">
        <is>
          <t>'= 90 + 5 − 2 = Rp 93 jt</t>
        </is>
      </c>
    </row>
    <row r="27">
      <c r="B27" s="4" t="inlineStr">
        <is>
          <t>Hemat vs tanpa hedge</t>
        </is>
      </c>
      <c r="C27" s="17">
        <f>C24+C25-C11-C24</f>
        <v/>
      </c>
      <c r="D27" s="13" t="inlineStr">
        <is>
          <t>+Rp 3 jt — premi 2 jt adalah biaya asuransi</t>
        </is>
      </c>
    </row>
    <row r="29" ht="20" customHeight="1">
      <c r="B29" s="3" t="inlineStr">
        <is>
          <t>BLOK C — EMPAT POSISI DASAR: GRID S = 55..145</t>
        </is>
      </c>
    </row>
    <row r="30" ht="22" customHeight="1">
      <c r="B30" s="3" t="inlineStr">
        <is>
          <t>S</t>
        </is>
      </c>
      <c r="C30" s="3" t="inlineStr">
        <is>
          <t>Long call net</t>
        </is>
      </c>
      <c r="D30" s="3" t="inlineStr">
        <is>
          <t>Short call net</t>
        </is>
      </c>
      <c r="E30" s="3" t="inlineStr">
        <is>
          <t>Long put net</t>
        </is>
      </c>
      <c r="F30" s="3" t="inlineStr">
        <is>
          <t>Short put net</t>
        </is>
      </c>
    </row>
    <row r="31">
      <c r="B31" s="18" t="n">
        <v>55</v>
      </c>
      <c r="C31" s="19">
        <f>MAX(B31-C8,0)-C9</f>
        <v/>
      </c>
      <c r="D31" s="15">
        <f>C9-MAX(B31-C8,0)</f>
        <v/>
      </c>
      <c r="E31" s="20">
        <f>MAX(C8-B31,0)-C9</f>
        <v/>
      </c>
      <c r="F31" s="15">
        <f>C9-MAX(C8-B31,0)</f>
        <v/>
      </c>
    </row>
    <row r="32">
      <c r="B32" s="18" t="n">
        <v>60</v>
      </c>
      <c r="C32" s="19">
        <f>MAX(B32-C8,0)-C9</f>
        <v/>
      </c>
      <c r="D32" s="15">
        <f>C9-MAX(B32-C8,0)</f>
        <v/>
      </c>
      <c r="E32" s="20">
        <f>MAX(C8-B32,0)-C9</f>
        <v/>
      </c>
      <c r="F32" s="15">
        <f>C9-MAX(C8-B32,0)</f>
        <v/>
      </c>
    </row>
    <row r="33">
      <c r="B33" s="18" t="n">
        <v>65</v>
      </c>
      <c r="C33" s="19">
        <f>MAX(B33-C8,0)-C9</f>
        <v/>
      </c>
      <c r="D33" s="15">
        <f>C9-MAX(B33-C8,0)</f>
        <v/>
      </c>
      <c r="E33" s="20">
        <f>MAX(C8-B33,0)-C9</f>
        <v/>
      </c>
      <c r="F33" s="15">
        <f>C9-MAX(C8-B33,0)</f>
        <v/>
      </c>
    </row>
    <row r="34">
      <c r="B34" s="18" t="n">
        <v>70</v>
      </c>
      <c r="C34" s="19">
        <f>MAX(B34-C8,0)-C9</f>
        <v/>
      </c>
      <c r="D34" s="15">
        <f>C9-MAX(B34-C8,0)</f>
        <v/>
      </c>
      <c r="E34" s="20">
        <f>MAX(C8-B34,0)-C9</f>
        <v/>
      </c>
      <c r="F34" s="15">
        <f>C9-MAX(C8-B34,0)</f>
        <v/>
      </c>
    </row>
    <row r="35">
      <c r="B35" s="18" t="n">
        <v>75</v>
      </c>
      <c r="C35" s="19">
        <f>MAX(B35-C8,0)-C9</f>
        <v/>
      </c>
      <c r="D35" s="15">
        <f>C9-MAX(B35-C8,0)</f>
        <v/>
      </c>
      <c r="E35" s="20">
        <f>MAX(C8-B35,0)-C9</f>
        <v/>
      </c>
      <c r="F35" s="15">
        <f>C9-MAX(C8-B35,0)</f>
        <v/>
      </c>
    </row>
    <row r="36">
      <c r="B36" s="18" t="n">
        <v>80</v>
      </c>
      <c r="C36" s="19">
        <f>MAX(B36-C8,0)-C9</f>
        <v/>
      </c>
      <c r="D36" s="15">
        <f>C9-MAX(B36-C8,0)</f>
        <v/>
      </c>
      <c r="E36" s="20">
        <f>MAX(C8-B36,0)-C9</f>
        <v/>
      </c>
      <c r="F36" s="15">
        <f>C9-MAX(C8-B36,0)</f>
        <v/>
      </c>
    </row>
    <row r="37">
      <c r="B37" s="18" t="n">
        <v>85</v>
      </c>
      <c r="C37" s="19">
        <f>MAX(B37-C8,0)-C9</f>
        <v/>
      </c>
      <c r="D37" s="15">
        <f>C9-MAX(B37-C8,0)</f>
        <v/>
      </c>
      <c r="E37" s="20">
        <f>MAX(C8-B37,0)-C9</f>
        <v/>
      </c>
      <c r="F37" s="15">
        <f>C9-MAX(C8-B37,0)</f>
        <v/>
      </c>
    </row>
    <row r="38">
      <c r="B38" s="18" t="n">
        <v>90</v>
      </c>
      <c r="C38" s="19">
        <f>MAX(B38-C8,0)-C9</f>
        <v/>
      </c>
      <c r="D38" s="15">
        <f>C9-MAX(B38-C8,0)</f>
        <v/>
      </c>
      <c r="E38" s="20">
        <f>MAX(C8-B38,0)-C9</f>
        <v/>
      </c>
      <c r="F38" s="15">
        <f>C9-MAX(C8-B38,0)</f>
        <v/>
      </c>
    </row>
    <row r="39">
      <c r="B39" s="18" t="n">
        <v>95</v>
      </c>
      <c r="C39" s="19">
        <f>MAX(B39-C8,0)-C9</f>
        <v/>
      </c>
      <c r="D39" s="15">
        <f>C9-MAX(B39-C8,0)</f>
        <v/>
      </c>
      <c r="E39" s="20">
        <f>MAX(C8-B39,0)-C9</f>
        <v/>
      </c>
      <c r="F39" s="15">
        <f>C9-MAX(C8-B39,0)</f>
        <v/>
      </c>
    </row>
    <row r="40">
      <c r="B40" s="18" t="n">
        <v>100</v>
      </c>
      <c r="C40" s="19">
        <f>MAX(B40-C8,0)-C9</f>
        <v/>
      </c>
      <c r="D40" s="15">
        <f>C9-MAX(B40-C8,0)</f>
        <v/>
      </c>
      <c r="E40" s="20">
        <f>MAX(C8-B40,0)-C9</f>
        <v/>
      </c>
      <c r="F40" s="15">
        <f>C9-MAX(C8-B40,0)</f>
        <v/>
      </c>
    </row>
    <row r="41">
      <c r="B41" s="18" t="n">
        <v>105</v>
      </c>
      <c r="C41" s="19">
        <f>MAX(B41-C8,0)-C9</f>
        <v/>
      </c>
      <c r="D41" s="15">
        <f>C9-MAX(B41-C8,0)</f>
        <v/>
      </c>
      <c r="E41" s="20">
        <f>MAX(C8-B41,0)-C9</f>
        <v/>
      </c>
      <c r="F41" s="15">
        <f>C9-MAX(C8-B41,0)</f>
        <v/>
      </c>
    </row>
    <row r="42">
      <c r="B42" s="18" t="n">
        <v>110</v>
      </c>
      <c r="C42" s="19">
        <f>MAX(B42-C8,0)-C9</f>
        <v/>
      </c>
      <c r="D42" s="15">
        <f>C9-MAX(B42-C8,0)</f>
        <v/>
      </c>
      <c r="E42" s="20">
        <f>MAX(C8-B42,0)-C9</f>
        <v/>
      </c>
      <c r="F42" s="15">
        <f>C9-MAX(C8-B42,0)</f>
        <v/>
      </c>
    </row>
    <row r="43">
      <c r="B43" s="18" t="n">
        <v>115</v>
      </c>
      <c r="C43" s="19">
        <f>MAX(B43-C8,0)-C9</f>
        <v/>
      </c>
      <c r="D43" s="15">
        <f>C9-MAX(B43-C8,0)</f>
        <v/>
      </c>
      <c r="E43" s="20">
        <f>MAX(C8-B43,0)-C9</f>
        <v/>
      </c>
      <c r="F43" s="15">
        <f>C9-MAX(C8-B43,0)</f>
        <v/>
      </c>
    </row>
    <row r="44">
      <c r="B44" s="18" t="n">
        <v>120</v>
      </c>
      <c r="C44" s="19">
        <f>MAX(B44-C8,0)-C9</f>
        <v/>
      </c>
      <c r="D44" s="15">
        <f>C9-MAX(B44-C8,0)</f>
        <v/>
      </c>
      <c r="E44" s="20">
        <f>MAX(C8-B44,0)-C9</f>
        <v/>
      </c>
      <c r="F44" s="15">
        <f>C9-MAX(C8-B44,0)</f>
        <v/>
      </c>
    </row>
    <row r="45">
      <c r="B45" s="18" t="n">
        <v>125</v>
      </c>
      <c r="C45" s="19">
        <f>MAX(B45-C8,0)-C9</f>
        <v/>
      </c>
      <c r="D45" s="15">
        <f>C9-MAX(B45-C8,0)</f>
        <v/>
      </c>
      <c r="E45" s="20">
        <f>MAX(C8-B45,0)-C9</f>
        <v/>
      </c>
      <c r="F45" s="15">
        <f>C9-MAX(C8-B45,0)</f>
        <v/>
      </c>
    </row>
    <row r="46">
      <c r="B46" s="18" t="n">
        <v>130</v>
      </c>
      <c r="C46" s="19">
        <f>MAX(B46-C8,0)-C9</f>
        <v/>
      </c>
      <c r="D46" s="15">
        <f>C9-MAX(B46-C8,0)</f>
        <v/>
      </c>
      <c r="E46" s="20">
        <f>MAX(C8-B46,0)-C9</f>
        <v/>
      </c>
      <c r="F46" s="15">
        <f>C9-MAX(C8-B46,0)</f>
        <v/>
      </c>
    </row>
    <row r="47">
      <c r="B47" s="18" t="n">
        <v>135</v>
      </c>
      <c r="C47" s="19">
        <f>MAX(B47-C8,0)-C9</f>
        <v/>
      </c>
      <c r="D47" s="15">
        <f>C9-MAX(B47-C8,0)</f>
        <v/>
      </c>
      <c r="E47" s="20">
        <f>MAX(C8-B47,0)-C9</f>
        <v/>
      </c>
      <c r="F47" s="15">
        <f>C9-MAX(C8-B47,0)</f>
        <v/>
      </c>
    </row>
    <row r="48">
      <c r="B48" s="18" t="n">
        <v>140</v>
      </c>
      <c r="C48" s="19">
        <f>MAX(B48-C8,0)-C9</f>
        <v/>
      </c>
      <c r="D48" s="15">
        <f>C9-MAX(B48-C8,0)</f>
        <v/>
      </c>
      <c r="E48" s="20">
        <f>MAX(C8-B48,0)-C9</f>
        <v/>
      </c>
      <c r="F48" s="15">
        <f>C9-MAX(C8-B48,0)</f>
        <v/>
      </c>
    </row>
    <row r="49">
      <c r="B49" s="18" t="n">
        <v>145</v>
      </c>
      <c r="C49" s="19">
        <f>MAX(B49-C8,0)-C9</f>
        <v/>
      </c>
      <c r="D49" s="15">
        <f>C9-MAX(B49-C8,0)</f>
        <v/>
      </c>
      <c r="E49" s="20">
        <f>MAX(C8-B49,0)-C9</f>
        <v/>
      </c>
      <c r="F49" s="15">
        <f>C9-MAX(C8-B49,0)</f>
        <v/>
      </c>
    </row>
    <row r="51" ht="20" customHeight="1">
      <c r="B51" s="3" t="inlineStr">
        <is>
          <t>BLOK D — LATIHAN (deck P08)</t>
        </is>
      </c>
    </row>
    <row r="52">
      <c r="B52" s="4" t="inlineStr">
        <is>
          <t>Strike latihan</t>
        </is>
      </c>
      <c r="C52" s="12" t="n">
        <v>100</v>
      </c>
      <c r="D52" s="13" t="inlineStr">
        <is>
          <t>K = 100</t>
        </is>
      </c>
    </row>
    <row r="53">
      <c r="B53" s="4" t="inlineStr">
        <is>
          <t>Premi latihan</t>
        </is>
      </c>
      <c r="C53" s="12" t="n">
        <v>7</v>
      </c>
      <c r="D53" s="13" t="inlineStr">
        <is>
          <t>premi = 7</t>
        </is>
      </c>
    </row>
    <row r="54">
      <c r="B54" s="4" t="inlineStr">
        <is>
          <t>Breakeven latihan</t>
        </is>
      </c>
      <c r="C54" s="17">
        <f>C52+C53</f>
        <v/>
      </c>
      <c r="D54" s="13" t="inlineStr">
        <is>
          <t>'= 107</t>
        </is>
      </c>
    </row>
    <row r="55">
      <c r="B55" s="4" t="inlineStr">
        <is>
          <t>Profit di S = 120</t>
        </is>
      </c>
      <c r="C55" s="17">
        <f>MAX(120-C52,0)-C53</f>
        <v/>
      </c>
      <c r="D55" s="13" t="inlineStr">
        <is>
          <t>'= 20 − 7 = 13</t>
        </is>
      </c>
    </row>
    <row r="57" ht="20" customHeight="1">
      <c r="B57" s="3" t="inlineStr">
        <is>
          <t>BLOK E — INTRINSIC vs TIME VALUE</t>
        </is>
      </c>
    </row>
    <row r="58">
      <c r="B58" s="4" t="inlineStr">
        <is>
          <t>Harga underlying hari ini (S)</t>
        </is>
      </c>
      <c r="C58" s="12" t="n">
        <v>103</v>
      </c>
      <c r="D58" s="13" t="inlineStr">
        <is>
          <t>input bebas</t>
        </is>
      </c>
    </row>
    <row r="59">
      <c r="B59" s="4" t="inlineStr">
        <is>
          <t>Intrinsic value call = max(S−K, 0)</t>
        </is>
      </c>
      <c r="C59" s="16">
        <f>MAX(C58-C52,0)</f>
        <v/>
      </c>
      <c r="D59" s="13" t="inlineStr">
        <is>
          <t>nilai jika exercise sekarang</t>
        </is>
      </c>
    </row>
    <row r="60">
      <c r="B60" s="4" t="inlineStr">
        <is>
          <t>Time value = premi − intrinsic</t>
        </is>
      </c>
      <c r="C60" s="17">
        <f>C53-C59</f>
        <v/>
      </c>
      <c r="D60" s="13" t="inlineStr">
        <is>
          <t>menciut mendekati maturity</t>
        </is>
      </c>
    </row>
    <row r="61">
      <c r="B61" s="10" t="inlineStr">
        <is>
          <t>Empat posisi: long call (rugi maks premi, profit ∞) · short call · long put · short put (deck P08).</t>
        </is>
      </c>
    </row>
  </sheetData>
  <mergeCells count="28">
    <mergeCell ref="D9:G9"/>
    <mergeCell ref="D12:G12"/>
    <mergeCell ref="B14:G14"/>
    <mergeCell ref="D8:G8"/>
    <mergeCell ref="D25:G25"/>
    <mergeCell ref="D58:G58"/>
    <mergeCell ref="B61:G61"/>
    <mergeCell ref="B57:G57"/>
    <mergeCell ref="D24:G24"/>
    <mergeCell ref="D55:G55"/>
    <mergeCell ref="B29:G29"/>
    <mergeCell ref="D23:G23"/>
    <mergeCell ref="D54:G54"/>
    <mergeCell ref="D26:G26"/>
    <mergeCell ref="D59:G59"/>
    <mergeCell ref="D60:G60"/>
    <mergeCell ref="D19:G19"/>
    <mergeCell ref="D10:G10"/>
    <mergeCell ref="D22:G22"/>
    <mergeCell ref="B51:G51"/>
    <mergeCell ref="B5:G5"/>
    <mergeCell ref="D52:G52"/>
    <mergeCell ref="B4:G4"/>
    <mergeCell ref="D11:G11"/>
    <mergeCell ref="D27:G27"/>
    <mergeCell ref="B7:G7"/>
    <mergeCell ref="D53:G53"/>
    <mergeCell ref="B21:G2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2026-08-14T17:20:38Z</dcterms:created>
  <dcterms:modified xmlns:dcterms="http://purl.org/dc/terms/" xmlns:xsi="http://www.w3.org/2001/XMLSchema-instance" xsi:type="dcterms:W3CDTF">2026-08-14T17:20:38Z</dcterms:modified>
</cp:coreProperties>
</file>