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 Data Transaksi" sheetId="1" state="visible" r:id="rId1"/>
    <sheet xmlns:r="http://schemas.openxmlformats.org/officeDocument/2006/relationships" name="2. FIFO (Periodic)" sheetId="2" state="visible" r:id="rId2"/>
    <sheet xmlns:r="http://schemas.openxmlformats.org/officeDocument/2006/relationships" name="3. Weighted Average" sheetId="3" state="visible" r:id="rId3"/>
    <sheet xmlns:r="http://schemas.openxmlformats.org/officeDocument/2006/relationships" name="4. Perpetual (Moving Avg)" sheetId="4" state="visible" r:id="rId4"/>
    <sheet xmlns:r="http://schemas.openxmlformats.org/officeDocument/2006/relationships" name="5. Komparas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(#,##0)"/>
  </numFmts>
  <fonts count="11">
    <font>
      <name val="Calibri"/>
      <family val="2"/>
      <color theme="1"/>
      <sz val="11"/>
      <scheme val="minor"/>
    </font>
    <font>
      <name val="Calibri"/>
      <b val="1"/>
      <color rgb="001F4E78"/>
      <sz val="14"/>
    </font>
    <font>
      <name val="Calibri"/>
      <i val="1"/>
      <color rgb="00595959"/>
      <sz val="10"/>
    </font>
    <font>
      <name val="Calibri"/>
      <b val="1"/>
      <sz val="11"/>
    </font>
    <font>
      <i val="1"/>
      <sz val="9"/>
    </font>
    <font>
      <name val="Calibri"/>
      <b val="1"/>
      <color rgb="00FFFFFF"/>
      <sz val="11"/>
    </font>
    <font>
      <i val="1"/>
      <color rgb="00595959"/>
      <sz val="10"/>
    </font>
    <font>
      <i val="1"/>
      <sz val="10"/>
    </font>
    <font>
      <b val="1"/>
      <color rgb="00008000"/>
      <sz val="10"/>
    </font>
    <font>
      <i val="1"/>
      <color rgb="00C00000"/>
      <sz val="10"/>
    </font>
    <font>
      <b val="1"/>
      <i val="1"/>
      <color rgb="001F4E78"/>
      <sz val="10"/>
    </font>
  </fonts>
  <fills count="11">
    <fill>
      <patternFill/>
    </fill>
    <fill>
      <patternFill patternType="gray125"/>
    </fill>
    <fill>
      <patternFill patternType="solid">
        <fgColor rgb="00D6DCE4"/>
      </patternFill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2E75B6"/>
      </patternFill>
    </fill>
    <fill>
      <patternFill patternType="solid">
        <fgColor rgb="001F4E78"/>
      </patternFill>
    </fill>
    <fill>
      <patternFill patternType="solid">
        <fgColor rgb="00FCE4D6"/>
      </patternFill>
    </fill>
    <fill>
      <patternFill patternType="solid">
        <fgColor rgb="00C00000"/>
      </patternFill>
    </fill>
    <fill>
      <patternFill patternType="solid">
        <fgColor rgb="00DDEBF7"/>
      </patternFill>
    </fill>
    <fill>
      <patternFill patternType="solid">
        <fgColor rgb="00FBE5D6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1" pivotButton="0" quotePrefix="0" xfId="0"/>
    <xf numFmtId="164" fontId="0" fillId="3" borderId="1" applyAlignment="1" pivotButton="0" quotePrefix="0" xfId="0">
      <alignment horizontal="right"/>
    </xf>
    <xf numFmtId="0" fontId="4" fillId="3" borderId="0" pivotButton="0" quotePrefix="0" xfId="0"/>
    <xf numFmtId="10" fontId="0" fillId="3" borderId="1" applyAlignment="1" pivotButton="0" quotePrefix="0" xfId="0">
      <alignment horizontal="right"/>
    </xf>
    <xf numFmtId="0" fontId="4" fillId="4" borderId="0" pivotButton="0" quotePrefix="0" xfId="0"/>
    <xf numFmtId="3" fontId="0" fillId="3" borderId="1" applyAlignment="1" pivotButton="0" quotePrefix="0" xfId="0">
      <alignment horizontal="right"/>
    </xf>
    <xf numFmtId="0" fontId="4" fillId="2" borderId="0" pivotButton="0" quotePrefix="0" xfId="0"/>
    <xf numFmtId="0" fontId="5" fillId="5" borderId="0" pivotButton="0" quotePrefix="0" xfId="0"/>
    <xf numFmtId="0" fontId="5" fillId="6" borderId="1" applyAlignment="1" pivotButton="0" quotePrefix="0" xfId="0">
      <alignment horizontal="center" vertical="center"/>
    </xf>
    <xf numFmtId="164" fontId="0" fillId="4" borderId="1" applyAlignment="1" pivotButton="0" quotePrefix="0" xfId="0">
      <alignment horizontal="right"/>
    </xf>
    <xf numFmtId="0" fontId="3" fillId="2" borderId="1" pivotButton="0" quotePrefix="0" xfId="0"/>
    <xf numFmtId="3" fontId="3" fillId="2" borderId="1" applyAlignment="1" pivotButton="0" quotePrefix="0" xfId="0">
      <alignment horizontal="right"/>
    </xf>
    <xf numFmtId="0" fontId="0" fillId="2" borderId="1" pivotButton="0" quotePrefix="0" xfId="0"/>
    <xf numFmtId="164" fontId="3" fillId="2" borderId="1" applyAlignment="1" pivotButton="0" quotePrefix="0" xfId="0">
      <alignment horizontal="right"/>
    </xf>
    <xf numFmtId="164" fontId="0" fillId="0" borderId="1" applyAlignment="1" pivotButton="0" quotePrefix="0" xfId="0">
      <alignment horizontal="right"/>
    </xf>
    <xf numFmtId="0" fontId="5" fillId="6" borderId="0" pivotButton="0" quotePrefix="0" xfId="0"/>
    <xf numFmtId="0" fontId="0" fillId="0" borderId="1" applyAlignment="1" pivotButton="0" quotePrefix="0" xfId="0">
      <alignment horizontal="left" vertical="center"/>
    </xf>
    <xf numFmtId="3" fontId="3" fillId="4" borderId="1" applyAlignment="1" pivotButton="0" quotePrefix="0" xfId="0">
      <alignment horizontal="right"/>
    </xf>
    <xf numFmtId="164" fontId="3" fillId="4" borderId="1" applyAlignment="1" pivotButton="0" quotePrefix="0" xfId="0">
      <alignment horizontal="right"/>
    </xf>
    <xf numFmtId="0" fontId="6" fillId="0" borderId="0" pivotButton="0" quotePrefix="0" xfId="0"/>
    <xf numFmtId="0" fontId="0" fillId="0" borderId="1" applyAlignment="1" pivotButton="0" quotePrefix="0" xfId="0">
      <alignment horizontal="center" vertical="center"/>
    </xf>
    <xf numFmtId="3" fontId="0" fillId="0" borderId="1" applyAlignment="1" pivotButton="0" quotePrefix="0" xfId="0">
      <alignment horizontal="right"/>
    </xf>
    <xf numFmtId="3" fontId="0" fillId="4" borderId="1" applyAlignment="1" pivotButton="0" quotePrefix="0" xfId="0">
      <alignment horizontal="right"/>
    </xf>
    <xf numFmtId="0" fontId="0" fillId="2" borderId="4" pivotButton="0" quotePrefix="0" xfId="0"/>
    <xf numFmtId="0" fontId="0" fillId="2" borderId="5" pivotButton="0" quotePrefix="0" xfId="0"/>
    <xf numFmtId="0" fontId="3" fillId="7" borderId="1" applyAlignment="1" pivotButton="0" quotePrefix="0" xfId="0">
      <alignment horizontal="left" vertical="center"/>
    </xf>
    <xf numFmtId="3" fontId="3" fillId="7" borderId="1" applyAlignment="1" pivotButton="0" quotePrefix="0" xfId="0">
      <alignment horizontal="right"/>
    </xf>
    <xf numFmtId="164" fontId="3" fillId="7" borderId="1" applyAlignment="1" pivotButton="0" quotePrefix="0" xfId="0">
      <alignment horizontal="right"/>
    </xf>
    <xf numFmtId="0" fontId="7" fillId="0" borderId="0" pivotButton="0" quotePrefix="0" xfId="0"/>
    <xf numFmtId="0" fontId="8" fillId="0" borderId="0" applyAlignment="1" pivotButton="0" quotePrefix="0" xfId="0">
      <alignment horizontal="right"/>
    </xf>
    <xf numFmtId="4" fontId="3" fillId="3" borderId="1" applyAlignment="1" pivotButton="0" quotePrefix="0" xfId="0">
      <alignment horizontal="right"/>
    </xf>
    <xf numFmtId="0" fontId="3" fillId="3" borderId="1" applyAlignment="1" pivotButton="0" quotePrefix="0" xfId="0">
      <alignment horizontal="left" vertical="center"/>
    </xf>
    <xf numFmtId="4" fontId="0" fillId="3" borderId="1" applyAlignment="1" pivotButton="0" quotePrefix="0" xfId="0">
      <alignment horizontal="right"/>
    </xf>
    <xf numFmtId="164" fontId="3" fillId="3" borderId="1" applyAlignment="1" pivotButton="0" quotePrefix="0" xfId="0">
      <alignment horizontal="right"/>
    </xf>
    <xf numFmtId="0" fontId="3" fillId="4" borderId="1" applyAlignment="1" pivotButton="0" quotePrefix="0" xfId="0">
      <alignment horizontal="left" vertical="center"/>
    </xf>
    <xf numFmtId="4" fontId="0" fillId="4" borderId="1" applyAlignment="1" pivotButton="0" quotePrefix="0" xfId="0">
      <alignment horizontal="right"/>
    </xf>
    <xf numFmtId="3" fontId="3" fillId="3" borderId="1" applyAlignment="1" pivotButton="0" quotePrefix="0" xfId="0">
      <alignment horizontal="right"/>
    </xf>
    <xf numFmtId="4" fontId="0" fillId="0" borderId="1" applyAlignment="1" pivotButton="0" quotePrefix="0" xfId="0">
      <alignment horizontal="right"/>
    </xf>
    <xf numFmtId="0" fontId="3" fillId="0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9" fillId="0" borderId="0" pivotButton="0" quotePrefix="0" xfId="0"/>
    <xf numFmtId="0" fontId="5" fillId="8" borderId="1" applyAlignment="1" pivotButton="0" quotePrefix="0" xfId="0">
      <alignment horizontal="center" vertical="center"/>
    </xf>
    <xf numFmtId="0" fontId="3" fillId="0" borderId="1" pivotButton="0" quotePrefix="0" xfId="0"/>
    <xf numFmtId="164" fontId="0" fillId="7" borderId="1" applyAlignment="1" pivotButton="0" quotePrefix="0" xfId="0">
      <alignment horizontal="right"/>
    </xf>
    <xf numFmtId="164" fontId="0" fillId="9" borderId="1" applyAlignment="1" pivotButton="0" quotePrefix="0" xfId="0">
      <alignment horizontal="right"/>
    </xf>
    <xf numFmtId="0" fontId="3" fillId="4" borderId="1" pivotButton="0" quotePrefix="0" xfId="0"/>
    <xf numFmtId="164" fontId="3" fillId="0" borderId="1" applyAlignment="1" pivotButton="0" quotePrefix="0" xfId="0">
      <alignment horizontal="right"/>
    </xf>
    <xf numFmtId="164" fontId="3" fillId="9" borderId="1" applyAlignment="1" pivotButton="0" quotePrefix="0" xfId="0">
      <alignment horizontal="right"/>
    </xf>
    <xf numFmtId="4" fontId="3" fillId="4" borderId="1" applyAlignment="1" pivotButton="0" quotePrefix="0" xfId="0">
      <alignment horizontal="right"/>
    </xf>
    <xf numFmtId="0" fontId="3" fillId="4" borderId="1" applyAlignment="1" pivotButton="0" quotePrefix="0" xfId="0">
      <alignment horizontal="right"/>
    </xf>
    <xf numFmtId="0" fontId="10" fillId="1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4E78"/>
    <outlinePr summaryBelow="1" summaryRight="1"/>
    <pageSetUpPr/>
  </sheetPr>
  <dimension ref="B2:F32"/>
  <sheetViews>
    <sheetView showGridLines="0" zoomScale="110" workbookViewId="0">
      <selection activeCell="A1" sqref="A1"/>
    </sheetView>
  </sheetViews>
  <sheetFormatPr baseColWidth="8" defaultRowHeight="15"/>
  <cols>
    <col width="2" customWidth="1" min="1" max="1"/>
    <col width="32" customWidth="1" min="2" max="2"/>
    <col width="16" customWidth="1" min="3" max="3"/>
    <col width="18" customWidth="1" min="4" max="4"/>
    <col width="20" customWidth="1" min="5" max="5"/>
    <col width="28" customWidth="1" min="6" max="6"/>
  </cols>
  <sheetData>
    <row r="2">
      <c r="B2" s="1" t="inlineStr">
        <is>
          <t>TOKO SPAREPART MOTOR "SUMBER REZEKI"</t>
        </is>
      </c>
    </row>
    <row r="3">
      <c r="B3" s="2" t="inlineStr">
        <is>
          <t>Data transaksi pembelian &amp; penjualan — November (1 contoh, dihitung 3 cara di sheet berikutnya)</t>
        </is>
      </c>
    </row>
    <row r="5">
      <c r="B5" s="3" t="inlineStr">
        <is>
          <t>PARAMETER</t>
        </is>
      </c>
      <c r="E5" s="3" t="inlineStr">
        <is>
          <t>LEGENDA</t>
        </is>
      </c>
    </row>
    <row r="6">
      <c r="B6" s="4" t="inlineStr">
        <is>
          <t>Harga jual per unit (Rp)</t>
        </is>
      </c>
      <c r="C6" s="5" t="n">
        <v>70000</v>
      </c>
      <c r="E6" s="6" t="inlineStr">
        <is>
          <t>Sel kuning = input (ubah di sini)</t>
        </is>
      </c>
    </row>
    <row r="7">
      <c r="B7" s="4" t="inlineStr">
        <is>
          <t>Tarif PPh Badan Indonesia</t>
        </is>
      </c>
      <c r="C7" s="7" t="n">
        <v>0.22</v>
      </c>
      <c r="E7" s="8" t="inlineStr">
        <is>
          <t>Sel hijau = hasil formula</t>
        </is>
      </c>
    </row>
    <row r="8">
      <c r="B8" s="4" t="inlineStr">
        <is>
          <t>Beginning inventory (unit)</t>
        </is>
      </c>
      <c r="C8" s="9" t="n">
        <v>0</v>
      </c>
      <c r="E8" s="10" t="inlineStr">
        <is>
          <t>Sel abu-abu = total/subtotal</t>
        </is>
      </c>
    </row>
    <row r="10">
      <c r="B10" s="11" t="inlineStr">
        <is>
          <t>PEMBELIAN (5 kali)</t>
        </is>
      </c>
    </row>
    <row r="11">
      <c r="B11" s="12" t="inlineStr">
        <is>
          <t>Tanggal</t>
        </is>
      </c>
      <c r="C11" s="12" t="inlineStr">
        <is>
          <t>Unit</t>
        </is>
      </c>
      <c r="D11" s="12" t="inlineStr">
        <is>
          <t>Harga/Unit (Rp)</t>
        </is>
      </c>
      <c r="E11" s="12" t="inlineStr">
        <is>
          <t>Total (Rp)</t>
        </is>
      </c>
    </row>
    <row r="12">
      <c r="B12" s="4" t="inlineStr">
        <is>
          <t>1 Nov</t>
        </is>
      </c>
      <c r="C12" s="9" t="n">
        <v>100</v>
      </c>
      <c r="D12" s="5" t="n">
        <v>50000</v>
      </c>
      <c r="E12" s="13">
        <f>C12*D12</f>
        <v/>
      </c>
    </row>
    <row r="13">
      <c r="B13" s="4" t="inlineStr">
        <is>
          <t>3 Nov</t>
        </is>
      </c>
      <c r="C13" s="9" t="n">
        <v>100</v>
      </c>
      <c r="D13" s="5" t="n">
        <v>52000</v>
      </c>
      <c r="E13" s="13">
        <f>C13*D13</f>
        <v/>
      </c>
    </row>
    <row r="14">
      <c r="B14" s="4" t="inlineStr">
        <is>
          <t>7 Nov</t>
        </is>
      </c>
      <c r="C14" s="9" t="n">
        <v>120</v>
      </c>
      <c r="D14" s="5" t="n">
        <v>55000</v>
      </c>
      <c r="E14" s="13">
        <f>C14*D14</f>
        <v/>
      </c>
    </row>
    <row r="15">
      <c r="B15" s="4" t="inlineStr">
        <is>
          <t>14 Nov</t>
        </is>
      </c>
      <c r="C15" s="9" t="n">
        <v>100</v>
      </c>
      <c r="D15" s="5" t="n">
        <v>58000</v>
      </c>
      <c r="E15" s="13">
        <f>C15*D15</f>
        <v/>
      </c>
    </row>
    <row r="16">
      <c r="B16" s="4" t="inlineStr">
        <is>
          <t>18 Nov</t>
        </is>
      </c>
      <c r="C16" s="9" t="n">
        <v>80</v>
      </c>
      <c r="D16" s="5" t="n">
        <v>60000</v>
      </c>
      <c r="E16" s="13">
        <f>C16*D16</f>
        <v/>
      </c>
    </row>
    <row r="17">
      <c r="B17" s="14" t="inlineStr">
        <is>
          <t>TOTAL PEMBELIAN</t>
        </is>
      </c>
      <c r="C17" s="15">
        <f>SUM(C12:C16)</f>
        <v/>
      </c>
      <c r="D17" s="16" t="n"/>
      <c r="E17" s="17">
        <f>SUM(E12:E16)</f>
        <v/>
      </c>
    </row>
    <row r="19">
      <c r="B19" s="11" t="inlineStr">
        <is>
          <t>PENJUALAN (4 kali)</t>
        </is>
      </c>
    </row>
    <row r="20">
      <c r="B20" s="12" t="inlineStr">
        <is>
          <t>Tanggal</t>
        </is>
      </c>
      <c r="C20" s="12" t="inlineStr">
        <is>
          <t>Unit Dijual</t>
        </is>
      </c>
      <c r="D20" s="12" t="inlineStr">
        <is>
          <t>Harga/Unit (Rp)</t>
        </is>
      </c>
      <c r="E20" s="12" t="inlineStr">
        <is>
          <t>Pendapatan (Rp)</t>
        </is>
      </c>
    </row>
    <row r="21">
      <c r="B21" s="4" t="inlineStr">
        <is>
          <t>2 Nov</t>
        </is>
      </c>
      <c r="C21" s="9" t="n">
        <v>80</v>
      </c>
      <c r="D21" s="18">
        <f>$C$6</f>
        <v/>
      </c>
      <c r="E21" s="13">
        <f>C21*D21</f>
        <v/>
      </c>
    </row>
    <row r="22">
      <c r="B22" s="4" t="inlineStr">
        <is>
          <t>8 Nov</t>
        </is>
      </c>
      <c r="C22" s="9" t="n">
        <v>110</v>
      </c>
      <c r="D22" s="18">
        <f>$C$6</f>
        <v/>
      </c>
      <c r="E22" s="13">
        <f>C22*D22</f>
        <v/>
      </c>
    </row>
    <row r="23">
      <c r="B23" s="4" t="inlineStr">
        <is>
          <t>16 Nov</t>
        </is>
      </c>
      <c r="C23" s="9" t="n">
        <v>130</v>
      </c>
      <c r="D23" s="18">
        <f>$C$6</f>
        <v/>
      </c>
      <c r="E23" s="13">
        <f>C23*D23</f>
        <v/>
      </c>
    </row>
    <row r="24">
      <c r="B24" s="4" t="inlineStr">
        <is>
          <t>22 Nov</t>
        </is>
      </c>
      <c r="C24" s="9" t="n">
        <v>100</v>
      </c>
      <c r="D24" s="18">
        <f>$C$6</f>
        <v/>
      </c>
      <c r="E24" s="13">
        <f>C24*D24</f>
        <v/>
      </c>
    </row>
    <row r="25">
      <c r="B25" s="14" t="inlineStr">
        <is>
          <t>TOTAL PENJUALAN</t>
        </is>
      </c>
      <c r="C25" s="15">
        <f>SUM(C21:C24)</f>
        <v/>
      </c>
      <c r="D25" s="16" t="n"/>
      <c r="E25" s="17">
        <f>SUM(E21:E24)</f>
        <v/>
      </c>
    </row>
    <row r="27">
      <c r="B27" s="19" t="inlineStr">
        <is>
          <t>RINGKASAN KUANTITAS</t>
        </is>
      </c>
    </row>
    <row r="28">
      <c r="B28" s="20" t="inlineStr">
        <is>
          <t>Total unit tersedia (beginning + beli)</t>
        </is>
      </c>
      <c r="C28" s="4" t="n"/>
      <c r="D28" s="21">
        <f>C8+C17</f>
        <v/>
      </c>
    </row>
    <row r="29">
      <c r="B29" s="20" t="inlineStr">
        <is>
          <t>Total unit terjual</t>
        </is>
      </c>
      <c r="C29" s="4" t="n"/>
      <c r="D29" s="21">
        <f>C25</f>
        <v/>
      </c>
    </row>
    <row r="30">
      <c r="B30" s="20" t="inlineStr">
        <is>
          <t>Ending inventory (unit)</t>
        </is>
      </c>
      <c r="C30" s="4" t="n"/>
      <c r="D30" s="21">
        <f>C8+C17-C25</f>
        <v/>
      </c>
    </row>
    <row r="31">
      <c r="B31" s="20" t="inlineStr">
        <is>
          <t>Total nilai pembelian (Rp)</t>
        </is>
      </c>
      <c r="C31" s="4" t="n"/>
      <c r="D31" s="22">
        <f>E17</f>
        <v/>
      </c>
    </row>
    <row r="32">
      <c r="B32" s="20" t="inlineStr">
        <is>
          <t>Total pendapatan (Rp)</t>
        </is>
      </c>
      <c r="C32" s="4" t="n"/>
      <c r="D32" s="22">
        <f>E25</f>
        <v/>
      </c>
    </row>
  </sheetData>
  <mergeCells count="6">
    <mergeCell ref="B5:D5"/>
    <mergeCell ref="B17"/>
    <mergeCell ref="E5:F5"/>
    <mergeCell ref="B27:D27"/>
    <mergeCell ref="B19:E19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CE4D6"/>
    <outlinePr summaryBelow="1" summaryRight="1"/>
    <pageSetUpPr/>
  </sheetPr>
  <dimension ref="B2:F22"/>
  <sheetViews>
    <sheetView showGridLines="0" zoomScale="110" workbookViewId="0">
      <selection activeCell="A1" sqref="A1"/>
    </sheetView>
  </sheetViews>
  <sheetFormatPr baseColWidth="8" defaultRowHeight="15"/>
  <cols>
    <col width="2" customWidth="1" min="1" max="1"/>
    <col width="42" customWidth="1" min="2" max="2"/>
    <col width="16" customWidth="1" min="3" max="3"/>
    <col width="18" customWidth="1" min="4" max="4"/>
    <col width="18" customWidth="1" min="5" max="5"/>
    <col width="22" customWidth="1" min="6" max="6"/>
  </cols>
  <sheetData>
    <row r="2">
      <c r="B2" s="1" t="inlineStr">
        <is>
          <t>METODE FIFO (First-In, First-Out) — PERIODIC</t>
        </is>
      </c>
    </row>
    <row r="3">
      <c r="B3" s="2" t="inlineStr">
        <is>
          <t>Tarik 420 unit dari lapisan pembelian TERLAMA ke TERBARU. Ending = lapisan paling baru.</t>
        </is>
      </c>
    </row>
    <row r="5">
      <c r="B5" s="23" t="inlineStr">
        <is>
          <t>Asumsi: barang yang masuk pertama dianggap keluar pertama. Di inflasi → COGS rendah → laba tinggi.</t>
        </is>
      </c>
    </row>
    <row r="7">
      <c r="B7" s="11" t="inlineStr">
        <is>
          <t>PENARIKAN 420 UNIT DARI LAPISAN TERLAMA</t>
        </is>
      </c>
    </row>
    <row r="8">
      <c r="B8" s="12" t="inlineStr">
        <is>
          <t>Dari Pembelian</t>
        </is>
      </c>
      <c r="C8" s="12" t="inlineStr">
        <is>
          <t>Unit Tersedia</t>
        </is>
      </c>
      <c r="D8" s="12" t="inlineStr">
        <is>
          <t>Unit Diambil</t>
        </is>
      </c>
      <c r="E8" s="12" t="inlineStr">
        <is>
          <t>Harga/Unit (Rp)</t>
        </is>
      </c>
      <c r="F8" s="12" t="inlineStr">
        <is>
          <t>Subtotal COGS (Rp)</t>
        </is>
      </c>
    </row>
    <row r="9">
      <c r="B9" s="24">
        <f>'1. Data Transaksi'!B12</f>
        <v/>
      </c>
      <c r="C9" s="25">
        <f>'1. Data Transaksi'!C12</f>
        <v/>
      </c>
      <c r="D9" s="26">
        <f>MIN(C9,MAX(0,'1. Data Transaksi'!C25))</f>
        <v/>
      </c>
      <c r="E9" s="18">
        <f>'1. Data Transaksi'!D12</f>
        <v/>
      </c>
      <c r="F9" s="13">
        <f>D9*E9</f>
        <v/>
      </c>
    </row>
    <row r="10">
      <c r="B10" s="24">
        <f>'1. Data Transaksi'!B13</f>
        <v/>
      </c>
      <c r="C10" s="25">
        <f>'1. Data Transaksi'!C13</f>
        <v/>
      </c>
      <c r="D10" s="26">
        <f>MIN(C10,MAX(0,'1. Data Transaksi'!C25-SUM($D$9:$D$9)))</f>
        <v/>
      </c>
      <c r="E10" s="18">
        <f>'1. Data Transaksi'!D13</f>
        <v/>
      </c>
      <c r="F10" s="13">
        <f>D10*E10</f>
        <v/>
      </c>
    </row>
    <row r="11">
      <c r="B11" s="24">
        <f>'1. Data Transaksi'!B14</f>
        <v/>
      </c>
      <c r="C11" s="25">
        <f>'1. Data Transaksi'!C14</f>
        <v/>
      </c>
      <c r="D11" s="26">
        <f>MIN(C11,MAX(0,'1. Data Transaksi'!C25-SUM($D$9:$D$10)))</f>
        <v/>
      </c>
      <c r="E11" s="18">
        <f>'1. Data Transaksi'!D14</f>
        <v/>
      </c>
      <c r="F11" s="13">
        <f>D11*E11</f>
        <v/>
      </c>
    </row>
    <row r="12">
      <c r="B12" s="24">
        <f>'1. Data Transaksi'!B15</f>
        <v/>
      </c>
      <c r="C12" s="25">
        <f>'1. Data Transaksi'!C15</f>
        <v/>
      </c>
      <c r="D12" s="26">
        <f>MIN(C12,MAX(0,'1. Data Transaksi'!C25-SUM($D$9:$D$11)))</f>
        <v/>
      </c>
      <c r="E12" s="18">
        <f>'1. Data Transaksi'!D15</f>
        <v/>
      </c>
      <c r="F12" s="13">
        <f>D12*E12</f>
        <v/>
      </c>
    </row>
    <row r="13">
      <c r="B13" s="24">
        <f>'1. Data Transaksi'!B16</f>
        <v/>
      </c>
      <c r="C13" s="25">
        <f>'1. Data Transaksi'!C16</f>
        <v/>
      </c>
      <c r="D13" s="26">
        <f>MIN(C13,MAX(0,'1. Data Transaksi'!C25-SUM($D$9:$D$12)))</f>
        <v/>
      </c>
      <c r="E13" s="18">
        <f>'1. Data Transaksi'!D16</f>
        <v/>
      </c>
      <c r="F13" s="13">
        <f>D13*E13</f>
        <v/>
      </c>
    </row>
    <row r="14">
      <c r="B14" s="14" t="inlineStr">
        <is>
          <t>COGS FIFO</t>
        </is>
      </c>
      <c r="C14" s="27" t="n"/>
      <c r="D14" s="27" t="n"/>
      <c r="E14" s="28" t="n"/>
      <c r="F14" s="17">
        <f>SUM(F9:F13)</f>
        <v/>
      </c>
    </row>
    <row r="16">
      <c r="B16" s="19" t="inlineStr">
        <is>
          <t>KARTU PERSEDIAAN FIFO</t>
        </is>
      </c>
    </row>
    <row r="17">
      <c r="B17" s="12" t="inlineStr">
        <is>
          <t>Pos</t>
        </is>
      </c>
      <c r="C17" s="12" t="inlineStr">
        <is>
          <t>Unit</t>
        </is>
      </c>
      <c r="D17" s="12" t="inlineStr">
        <is>
          <t>Nilai (Rp)</t>
        </is>
      </c>
    </row>
    <row r="18">
      <c r="B18" s="20" t="inlineStr">
        <is>
          <t>Beginning + Pembelian (total tersedia)</t>
        </is>
      </c>
      <c r="C18" s="25">
        <f>'1. Data Transaksi'!C17+'1. Data Transaksi'!C8</f>
        <v/>
      </c>
      <c r="D18" s="18">
        <f>'1. Data Transaksi'!E17</f>
        <v/>
      </c>
    </row>
    <row r="19">
      <c r="B19" s="20" t="inlineStr">
        <is>
          <t>Dikurangi: COGS (FIFO)</t>
        </is>
      </c>
      <c r="C19" s="25">
        <f>-SUM(D9:D13)</f>
        <v/>
      </c>
      <c r="D19" s="18">
        <f>-F14</f>
        <v/>
      </c>
    </row>
    <row r="20">
      <c r="B20" s="29" t="inlineStr">
        <is>
          <t>Ending Inventory (FIFO)</t>
        </is>
      </c>
      <c r="C20" s="30">
        <f>'1. Data Transaksi'!D30</f>
        <v/>
      </c>
      <c r="D20" s="31">
        <f>'1. Data Transaksi'!E17-F14</f>
        <v/>
      </c>
    </row>
    <row r="22">
      <c r="B22" s="32" t="inlineStr">
        <is>
          <t>Cek identitas (COGS + Ending = Total tersedia):</t>
        </is>
      </c>
      <c r="D22" s="33">
        <f>IF(ABS(F14+D20-'1. Data Transaksi'!E17)&lt;0.5,"✓ OK","✗ SALAH")</f>
        <v/>
      </c>
    </row>
  </sheetData>
  <mergeCells count="5">
    <mergeCell ref="B7:F7"/>
    <mergeCell ref="B5:F5"/>
    <mergeCell ref="B22:C22"/>
    <mergeCell ref="B16:D16"/>
    <mergeCell ref="B14:E1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FF2CC"/>
    <outlinePr summaryBelow="1" summaryRight="1"/>
    <pageSetUpPr/>
  </sheetPr>
  <dimension ref="B2:E21"/>
  <sheetViews>
    <sheetView showGridLines="0" zoomScale="110" workbookViewId="0">
      <selection activeCell="A1" sqref="A1"/>
    </sheetView>
  </sheetViews>
  <sheetFormatPr baseColWidth="8" defaultRowHeight="15"/>
  <cols>
    <col width="2" customWidth="1" min="1" max="1"/>
    <col width="42" customWidth="1" min="2" max="2"/>
    <col width="16" customWidth="1" min="3" max="3"/>
    <col width="18" customWidth="1" min="4" max="4"/>
    <col width="22" customWidth="1" min="5" max="5"/>
  </cols>
  <sheetData>
    <row r="2">
      <c r="B2" s="1" t="inlineStr">
        <is>
          <t>METODE WEIGHTED AVERAGE (Rata-rata Tertimbang) — PERIODIC</t>
        </is>
      </c>
    </row>
    <row r="3">
      <c r="B3" s="2" t="inlineStr">
        <is>
          <t>Bagi total nilai pembelian dengan total unit → rata-rata. Pakai untuk COGS maupun ending inventory.</t>
        </is>
      </c>
    </row>
    <row r="5">
      <c r="B5" s="23" t="inlineStr">
        <is>
          <t>Asumsi: semua unit dianggap bernilai rata-rata. Hasil selalu di antara FIFO dan LIFO.</t>
        </is>
      </c>
    </row>
    <row r="7">
      <c r="B7" s="11" t="inlineStr">
        <is>
          <t>LANGKAH 1 — HITUNG RATA-RATA TERTIMBANG</t>
        </is>
      </c>
    </row>
    <row r="8">
      <c r="B8" s="20" t="inlineStr">
        <is>
          <t>Total nilai barang tersedia (Rp)</t>
        </is>
      </c>
      <c r="C8" s="13">
        <f>'1. Data Transaksi'!E17</f>
        <v/>
      </c>
    </row>
    <row r="9">
      <c r="B9" s="20" t="inlineStr">
        <is>
          <t>Total unit tersedia</t>
        </is>
      </c>
      <c r="C9" s="26">
        <f>'1. Data Transaksi'!C17+'1. Data Transaksi'!C8</f>
        <v/>
      </c>
    </row>
    <row r="10">
      <c r="B10" s="20" t="inlineStr">
        <is>
          <t>Rata-rata tertimbang per unit (Rp)</t>
        </is>
      </c>
      <c r="C10" s="34">
        <f>IFERROR(C8/C9,0)</f>
        <v/>
      </c>
    </row>
    <row r="12">
      <c r="B12" s="11" t="inlineStr">
        <is>
          <t>LANGKAH 2 — TERAPKAN RATA-RATA KE COGS DAN ENDING INVENTORY</t>
        </is>
      </c>
    </row>
    <row r="13">
      <c r="B13" s="12" t="inlineStr">
        <is>
          <t>Pos</t>
        </is>
      </c>
      <c r="C13" s="12" t="inlineStr">
        <is>
          <t>Unit</t>
        </is>
      </c>
      <c r="D13" s="12" t="inlineStr">
        <is>
          <t>Per Unit (Rp)</t>
        </is>
      </c>
      <c r="E13" s="12" t="inlineStr">
        <is>
          <t>Nilai (Rp)</t>
        </is>
      </c>
    </row>
    <row r="14">
      <c r="B14" s="35" t="inlineStr">
        <is>
          <t>COGS (Weighted Average)</t>
        </is>
      </c>
      <c r="C14" s="9">
        <f>'1. Data Transaksi'!C25</f>
        <v/>
      </c>
      <c r="D14" s="36">
        <f>C10</f>
        <v/>
      </c>
      <c r="E14" s="37">
        <f>C14*D14</f>
        <v/>
      </c>
    </row>
    <row r="15">
      <c r="B15" s="38" t="inlineStr">
        <is>
          <t>Ending Inventory (Weighted Average)</t>
        </is>
      </c>
      <c r="C15" s="26">
        <f>'1. Data Transaksi'!D30</f>
        <v/>
      </c>
      <c r="D15" s="39">
        <f>C10</f>
        <v/>
      </c>
      <c r="E15" s="22">
        <f>C15*D15</f>
        <v/>
      </c>
    </row>
    <row r="17">
      <c r="B17" s="19" t="inlineStr">
        <is>
          <t>KARTU PERSEDIAAN WEIGHTED AVERAGE</t>
        </is>
      </c>
    </row>
    <row r="18">
      <c r="B18" s="12" t="inlineStr">
        <is>
          <t>Pos</t>
        </is>
      </c>
      <c r="C18" s="12" t="inlineStr">
        <is>
          <t>Unit</t>
        </is>
      </c>
      <c r="D18" s="12" t="inlineStr">
        <is>
          <t>Nilai (Rp)</t>
        </is>
      </c>
    </row>
    <row r="19">
      <c r="B19" s="20" t="inlineStr">
        <is>
          <t>Total barang tersedia</t>
        </is>
      </c>
      <c r="C19" s="25">
        <f>'1. Data Transaksi'!C17+'1. Data Transaksi'!C8</f>
        <v/>
      </c>
      <c r="D19" s="18">
        <f>C8</f>
        <v/>
      </c>
    </row>
    <row r="20">
      <c r="B20" s="20" t="inlineStr">
        <is>
          <t>Dikurangi: COGS (WA)</t>
        </is>
      </c>
      <c r="C20" s="25">
        <f>-'1. Data Transaksi'!C25</f>
        <v/>
      </c>
      <c r="D20" s="18">
        <f>-E14</f>
        <v/>
      </c>
    </row>
    <row r="21">
      <c r="B21" s="35" t="inlineStr">
        <is>
          <t>Ending Inventory (WA)</t>
        </is>
      </c>
      <c r="C21" s="40">
        <f>'1. Data Transaksi'!D30</f>
        <v/>
      </c>
      <c r="D21" s="37">
        <f>E15</f>
        <v/>
      </c>
    </row>
  </sheetData>
  <mergeCells count="7">
    <mergeCell ref="B8"/>
    <mergeCell ref="B9"/>
    <mergeCell ref="B12:E12"/>
    <mergeCell ref="B17:D17"/>
    <mergeCell ref="B7:E7"/>
    <mergeCell ref="B10"/>
    <mergeCell ref="B5:E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E2EFDA"/>
    <outlinePr summaryBelow="1" summaryRight="1"/>
    <pageSetUpPr/>
  </sheetPr>
  <dimension ref="B2:J22"/>
  <sheetViews>
    <sheetView showGridLines="0" zoomScale="110" workbookViewId="0">
      <selection activeCell="A1" sqref="A1"/>
    </sheetView>
  </sheetViews>
  <sheetFormatPr baseColWidth="8" defaultRowHeight="15"/>
  <cols>
    <col width="2" customWidth="1" min="1" max="1"/>
    <col width="10" customWidth="1" min="2" max="2"/>
    <col width="6" customWidth="1" min="3" max="3"/>
    <col width="10" customWidth="1" min="4" max="4"/>
    <col width="16" customWidth="1" min="5" max="5"/>
    <col width="20" customWidth="1" min="6" max="6"/>
    <col width="12" customWidth="1" min="7" max="7"/>
    <col width="22" customWidth="1" min="8" max="8"/>
    <col width="18" customWidth="1" min="9" max="9"/>
    <col width="18" customWidth="1" min="10" max="10"/>
  </cols>
  <sheetData>
    <row r="2">
      <c r="B2" s="1" t="inlineStr">
        <is>
          <t>METODE PERPETUAL — MOVING AVERAGE</t>
        </is>
      </c>
    </row>
    <row r="3">
      <c r="B3" s="2" t="inlineStr">
        <is>
          <t>Kartu persediaan real-time. Rata-rata dihitung ulang tiap pembelian baru. Bandingkan dengan WA periodik (Sheet 3).</t>
        </is>
      </c>
    </row>
    <row r="5">
      <c r="B5" s="23" t="inlineStr">
        <is>
          <t>Catatan: di sistem perpetual, WA lazim menjadi Moving Average. Hasil bisa sedikit berbeda dari WA periodik.</t>
        </is>
      </c>
    </row>
    <row r="7">
      <c r="B7" s="11" t="inlineStr">
        <is>
          <t>KARTU PERSEDIAAN PERPETUAL (urutan kronologis)</t>
        </is>
      </c>
    </row>
    <row r="8">
      <c r="B8" s="12" t="inlineStr">
        <is>
          <t>Tanggal</t>
        </is>
      </c>
      <c r="C8" s="12" t="inlineStr">
        <is>
          <t>Tipe</t>
        </is>
      </c>
      <c r="D8" s="12" t="inlineStr">
        <is>
          <t>Unit</t>
        </is>
      </c>
      <c r="E8" s="12" t="inlineStr">
        <is>
          <t>Harga/Unit (Rp)</t>
        </is>
      </c>
      <c r="F8" s="12" t="inlineStr">
        <is>
          <t>Nilai Transaksi (Rp)</t>
        </is>
      </c>
      <c r="G8" s="12" t="inlineStr">
        <is>
          <t>Saldo Unit</t>
        </is>
      </c>
      <c r="H8" s="12" t="inlineStr">
        <is>
          <t>Saldo Nilai Sebelum (Rp)</t>
        </is>
      </c>
      <c r="I8" s="12" t="inlineStr">
        <is>
          <t>Rata-rata Baru (Rp)</t>
        </is>
      </c>
      <c r="J8" s="12" t="inlineStr">
        <is>
          <t>COGS (Rp)</t>
        </is>
      </c>
    </row>
    <row r="9">
      <c r="B9" s="24" t="inlineStr">
        <is>
          <t>1 Nov</t>
        </is>
      </c>
      <c r="C9" s="24" t="inlineStr">
        <is>
          <t>B</t>
        </is>
      </c>
      <c r="D9" s="25">
        <f>'1. Data Transaksi'!C12</f>
        <v/>
      </c>
      <c r="E9" s="18">
        <f>'1. Data Transaksi'!D12</f>
        <v/>
      </c>
      <c r="F9" s="18">
        <f>D9*E9</f>
        <v/>
      </c>
      <c r="G9" s="25">
        <f>D9</f>
        <v/>
      </c>
      <c r="H9" s="18">
        <f>F9</f>
        <v/>
      </c>
      <c r="I9" s="36">
        <f>IFERROR(H9/G9,0)</f>
        <v/>
      </c>
      <c r="J9" s="18" t="n">
        <v>0</v>
      </c>
    </row>
    <row r="10">
      <c r="B10" s="24" t="inlineStr">
        <is>
          <t>2 Nov</t>
        </is>
      </c>
      <c r="C10" s="24" t="inlineStr">
        <is>
          <t>S</t>
        </is>
      </c>
      <c r="D10" s="25">
        <f>'1. Data Transaksi'!C21</f>
        <v/>
      </c>
      <c r="E10" s="18">
        <f>I9</f>
        <v/>
      </c>
      <c r="F10" s="18">
        <f>D10*E10</f>
        <v/>
      </c>
      <c r="G10" s="25">
        <f>G9-D10</f>
        <v/>
      </c>
      <c r="H10" s="18">
        <f>H9-F10</f>
        <v/>
      </c>
      <c r="I10" s="41">
        <f>I9</f>
        <v/>
      </c>
      <c r="J10" s="13">
        <f>F10</f>
        <v/>
      </c>
    </row>
    <row r="11">
      <c r="B11" s="24" t="inlineStr">
        <is>
          <t>3 Nov</t>
        </is>
      </c>
      <c r="C11" s="24" t="inlineStr">
        <is>
          <t>B</t>
        </is>
      </c>
      <c r="D11" s="25">
        <f>'1. Data Transaksi'!C13</f>
        <v/>
      </c>
      <c r="E11" s="18">
        <f>'1. Data Transaksi'!D13</f>
        <v/>
      </c>
      <c r="F11" s="18">
        <f>D11*E11</f>
        <v/>
      </c>
      <c r="G11" s="25">
        <f>G10+D11</f>
        <v/>
      </c>
      <c r="H11" s="18">
        <f>H10+F11</f>
        <v/>
      </c>
      <c r="I11" s="36">
        <f>IFERROR(H11/G11,0)</f>
        <v/>
      </c>
      <c r="J11" s="18" t="n">
        <v>0</v>
      </c>
    </row>
    <row r="12">
      <c r="B12" s="24" t="inlineStr">
        <is>
          <t>7 Nov</t>
        </is>
      </c>
      <c r="C12" s="24" t="inlineStr">
        <is>
          <t>B</t>
        </is>
      </c>
      <c r="D12" s="25">
        <f>'1. Data Transaksi'!C14</f>
        <v/>
      </c>
      <c r="E12" s="18">
        <f>'1. Data Transaksi'!D14</f>
        <v/>
      </c>
      <c r="F12" s="18">
        <f>D12*E12</f>
        <v/>
      </c>
      <c r="G12" s="25">
        <f>G11+D12</f>
        <v/>
      </c>
      <c r="H12" s="18">
        <f>H11+F12</f>
        <v/>
      </c>
      <c r="I12" s="36">
        <f>IFERROR(H12/G12,0)</f>
        <v/>
      </c>
      <c r="J12" s="18" t="n">
        <v>0</v>
      </c>
    </row>
    <row r="13">
      <c r="B13" s="24" t="inlineStr">
        <is>
          <t>8 Nov</t>
        </is>
      </c>
      <c r="C13" s="24" t="inlineStr">
        <is>
          <t>S</t>
        </is>
      </c>
      <c r="D13" s="25">
        <f>'1. Data Transaksi'!C22</f>
        <v/>
      </c>
      <c r="E13" s="18">
        <f>I12</f>
        <v/>
      </c>
      <c r="F13" s="18">
        <f>D13*E13</f>
        <v/>
      </c>
      <c r="G13" s="25">
        <f>G12-D13</f>
        <v/>
      </c>
      <c r="H13" s="18">
        <f>H12-F13</f>
        <v/>
      </c>
      <c r="I13" s="41">
        <f>I12</f>
        <v/>
      </c>
      <c r="J13" s="13">
        <f>F13</f>
        <v/>
      </c>
    </row>
    <row r="14">
      <c r="B14" s="24" t="inlineStr">
        <is>
          <t>14 Nov</t>
        </is>
      </c>
      <c r="C14" s="24" t="inlineStr">
        <is>
          <t>B</t>
        </is>
      </c>
      <c r="D14" s="25">
        <f>'1. Data Transaksi'!C15</f>
        <v/>
      </c>
      <c r="E14" s="18">
        <f>'1. Data Transaksi'!D15</f>
        <v/>
      </c>
      <c r="F14" s="18">
        <f>D14*E14</f>
        <v/>
      </c>
      <c r="G14" s="25">
        <f>G13+D14</f>
        <v/>
      </c>
      <c r="H14" s="18">
        <f>H13+F14</f>
        <v/>
      </c>
      <c r="I14" s="36">
        <f>IFERROR(H14/G14,0)</f>
        <v/>
      </c>
      <c r="J14" s="18" t="n">
        <v>0</v>
      </c>
    </row>
    <row r="15">
      <c r="B15" s="24" t="inlineStr">
        <is>
          <t>16 Nov</t>
        </is>
      </c>
      <c r="C15" s="24" t="inlineStr">
        <is>
          <t>S</t>
        </is>
      </c>
      <c r="D15" s="25">
        <f>'1. Data Transaksi'!C23</f>
        <v/>
      </c>
      <c r="E15" s="18">
        <f>I14</f>
        <v/>
      </c>
      <c r="F15" s="18">
        <f>D15*E15</f>
        <v/>
      </c>
      <c r="G15" s="25">
        <f>G14-D15</f>
        <v/>
      </c>
      <c r="H15" s="18">
        <f>H14-F15</f>
        <v/>
      </c>
      <c r="I15" s="41">
        <f>I14</f>
        <v/>
      </c>
      <c r="J15" s="13">
        <f>F15</f>
        <v/>
      </c>
    </row>
    <row r="16">
      <c r="B16" s="24" t="inlineStr">
        <is>
          <t>18 Nov</t>
        </is>
      </c>
      <c r="C16" s="24" t="inlineStr">
        <is>
          <t>B</t>
        </is>
      </c>
      <c r="D16" s="25">
        <f>'1. Data Transaksi'!C16</f>
        <v/>
      </c>
      <c r="E16" s="18">
        <f>'1. Data Transaksi'!D16</f>
        <v/>
      </c>
      <c r="F16" s="18">
        <f>D16*E16</f>
        <v/>
      </c>
      <c r="G16" s="25">
        <f>G15+D16</f>
        <v/>
      </c>
      <c r="H16" s="18">
        <f>H15+F16</f>
        <v/>
      </c>
      <c r="I16" s="36">
        <f>IFERROR(H16/G16,0)</f>
        <v/>
      </c>
      <c r="J16" s="18" t="n">
        <v>0</v>
      </c>
    </row>
    <row r="17">
      <c r="B17" s="24" t="inlineStr">
        <is>
          <t>22 Nov</t>
        </is>
      </c>
      <c r="C17" s="24" t="inlineStr">
        <is>
          <t>S</t>
        </is>
      </c>
      <c r="D17" s="25">
        <f>'1. Data Transaksi'!C24</f>
        <v/>
      </c>
      <c r="E17" s="18">
        <f>I16</f>
        <v/>
      </c>
      <c r="F17" s="18">
        <f>D17*E17</f>
        <v/>
      </c>
      <c r="G17" s="25">
        <f>G16-D17</f>
        <v/>
      </c>
      <c r="H17" s="18">
        <f>H16-F17</f>
        <v/>
      </c>
      <c r="I17" s="41">
        <f>I16</f>
        <v/>
      </c>
      <c r="J17" s="13">
        <f>F17</f>
        <v/>
      </c>
    </row>
    <row r="19">
      <c r="B19" s="19" t="inlineStr">
        <is>
          <t>RINGKASAN PERPETUAL (MOVING AVERAGE)</t>
        </is>
      </c>
    </row>
    <row r="20">
      <c r="B20" s="42" t="inlineStr">
        <is>
          <t>Total COGS (Moving Average)</t>
        </is>
      </c>
      <c r="C20" s="43" t="n"/>
      <c r="D20" s="44" t="n"/>
      <c r="E20" s="22">
        <f>SUM(J9:J17)</f>
        <v/>
      </c>
    </row>
    <row r="21">
      <c r="B21" s="42" t="inlineStr">
        <is>
          <t>Ending Inventory (unit)</t>
        </is>
      </c>
      <c r="C21" s="43" t="n"/>
      <c r="D21" s="44" t="n"/>
      <c r="E21" s="21">
        <f>G17</f>
        <v/>
      </c>
    </row>
    <row r="22">
      <c r="B22" s="42" t="inlineStr">
        <is>
          <t>Ending Inventory (Rp)</t>
        </is>
      </c>
      <c r="C22" s="43" t="n"/>
      <c r="D22" s="44" t="n"/>
      <c r="E22" s="22">
        <f>H17</f>
        <v/>
      </c>
    </row>
  </sheetData>
  <mergeCells count="6">
    <mergeCell ref="B7:J7"/>
    <mergeCell ref="B5:J5"/>
    <mergeCell ref="B22:D22"/>
    <mergeCell ref="B21:D21"/>
    <mergeCell ref="B19:E19"/>
    <mergeCell ref="B20:D20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C00000"/>
    <outlinePr summaryBelow="1" summaryRight="1"/>
    <pageSetUpPr/>
  </sheetPr>
  <dimension ref="B2:F32"/>
  <sheetViews>
    <sheetView showGridLines="0" zoomScale="110" workbookViewId="0">
      <selection activeCell="A1" sqref="A1"/>
    </sheetView>
  </sheetViews>
  <sheetFormatPr baseColWidth="8" defaultRowHeight="15"/>
  <cols>
    <col width="2" customWidth="1" min="1" max="1"/>
    <col width="42" customWidth="1" min="2" max="2"/>
    <col width="18" customWidth="1" min="3" max="3"/>
    <col width="22" customWidth="1" min="4" max="4"/>
    <col width="26" customWidth="1" min="5" max="5"/>
    <col width="22" customWidth="1" min="6" max="6"/>
  </cols>
  <sheetData>
    <row r="2">
      <c r="B2" s="1" t="inlineStr">
        <is>
          <t>KOMPARASI: FIFO vs WEIGHTED AVERAGE vs LIFO vs PERPETUAL</t>
        </is>
      </c>
    </row>
    <row r="3">
      <c r="B3" s="2" t="inlineStr">
        <is>
          <t>Side-by-side COGS, ending inventory, laba kotor, dan estimasi pajak. Semua formula hidup dari sheet sebelumnya.</t>
        </is>
      </c>
    </row>
    <row r="5">
      <c r="B5" s="45" t="inlineStr">
        <is>
          <t>Catatan: LIFO dilarang PSAK 14 / IAS 2.25 — disertakan di sini untuk perbandingan ilustrasi dan pemahaman.</t>
        </is>
      </c>
    </row>
    <row r="7">
      <c r="B7" s="11" t="inlineStr">
        <is>
          <t>PENARIKAN LIFO 420 UNIT DARI LAPISAN TERBARU (ilustrasi — dilarang PSAK 14)</t>
        </is>
      </c>
    </row>
    <row r="8">
      <c r="B8" s="12" t="inlineStr">
        <is>
          <t>Dari Pembelian (terbalik)</t>
        </is>
      </c>
      <c r="C8" s="12" t="inlineStr">
        <is>
          <t>Unit Tersedia</t>
        </is>
      </c>
      <c r="D8" s="12" t="inlineStr">
        <is>
          <t>Unit Diambil</t>
        </is>
      </c>
      <c r="E8" s="12" t="inlineStr">
        <is>
          <t>Harga/Unit (Rp)</t>
        </is>
      </c>
      <c r="F8" s="12" t="inlineStr">
        <is>
          <t>Subtotal COGS (Rp)</t>
        </is>
      </c>
    </row>
    <row r="9">
      <c r="B9" s="24">
        <f>'1. Data Transaksi'!B16</f>
        <v/>
      </c>
      <c r="C9" s="25">
        <f>'1. Data Transaksi'!C16</f>
        <v/>
      </c>
      <c r="D9" s="26">
        <f>MIN(C9,MAX(0,'1. Data Transaksi'!C25))</f>
        <v/>
      </c>
      <c r="E9" s="18">
        <f>'1. Data Transaksi'!D16</f>
        <v/>
      </c>
      <c r="F9" s="13">
        <f>D9*E9</f>
        <v/>
      </c>
    </row>
    <row r="10">
      <c r="B10" s="24">
        <f>'1. Data Transaksi'!B15</f>
        <v/>
      </c>
      <c r="C10" s="25">
        <f>'1. Data Transaksi'!C15</f>
        <v/>
      </c>
      <c r="D10" s="26">
        <f>MIN(C10,MAX(0,'1. Data Transaksi'!C25-SUM($D$9:$D$9)))</f>
        <v/>
      </c>
      <c r="E10" s="18">
        <f>'1. Data Transaksi'!D15</f>
        <v/>
      </c>
      <c r="F10" s="13">
        <f>D10*E10</f>
        <v/>
      </c>
    </row>
    <row r="11">
      <c r="B11" s="24">
        <f>'1. Data Transaksi'!B14</f>
        <v/>
      </c>
      <c r="C11" s="25">
        <f>'1. Data Transaksi'!C14</f>
        <v/>
      </c>
      <c r="D11" s="26">
        <f>MIN(C11,MAX(0,'1. Data Transaksi'!C25-SUM($D$9:$D$10)))</f>
        <v/>
      </c>
      <c r="E11" s="18">
        <f>'1. Data Transaksi'!D14</f>
        <v/>
      </c>
      <c r="F11" s="13">
        <f>D11*E11</f>
        <v/>
      </c>
    </row>
    <row r="12">
      <c r="B12" s="24">
        <f>'1. Data Transaksi'!B13</f>
        <v/>
      </c>
      <c r="C12" s="25">
        <f>'1. Data Transaksi'!C13</f>
        <v/>
      </c>
      <c r="D12" s="26">
        <f>MIN(C12,MAX(0,'1. Data Transaksi'!C25-SUM($D$9:$D$11)))</f>
        <v/>
      </c>
      <c r="E12" s="18">
        <f>'1. Data Transaksi'!D13</f>
        <v/>
      </c>
      <c r="F12" s="13">
        <f>D12*E12</f>
        <v/>
      </c>
    </row>
    <row r="13">
      <c r="B13" s="24">
        <f>'1. Data Transaksi'!B12</f>
        <v/>
      </c>
      <c r="C13" s="25">
        <f>'1. Data Transaksi'!C12</f>
        <v/>
      </c>
      <c r="D13" s="26">
        <f>MIN(C13,MAX(0,'1. Data Transaksi'!C25-SUM($D$9:$D$12)))</f>
        <v/>
      </c>
      <c r="E13" s="18">
        <f>'1. Data Transaksi'!D12</f>
        <v/>
      </c>
      <c r="F13" s="13">
        <f>D13*E13</f>
        <v/>
      </c>
    </row>
    <row r="14">
      <c r="B14" s="14" t="inlineStr">
        <is>
          <t>COGS LIFO (ilustrasi)</t>
        </is>
      </c>
      <c r="C14" s="16" t="n"/>
      <c r="D14" s="16" t="n"/>
      <c r="E14" s="16" t="n"/>
      <c r="F14" s="17">
        <f>SUM(F9:F13)</f>
        <v/>
      </c>
    </row>
    <row r="16">
      <c r="B16" s="19" t="inlineStr">
        <is>
          <t>PERBANDINGAN 4 METODE</t>
        </is>
      </c>
    </row>
    <row r="17">
      <c r="B17" s="12" t="inlineStr">
        <is>
          <t>Pos</t>
        </is>
      </c>
      <c r="C17" s="12" t="inlineStr">
        <is>
          <t>FIFO (Rp)</t>
        </is>
      </c>
      <c r="D17" s="12" t="inlineStr">
        <is>
          <t>Weighted Avg (Rp)</t>
        </is>
      </c>
      <c r="E17" s="12" t="inlineStr">
        <is>
          <t>Perpetual Moving Avg (Rp)</t>
        </is>
      </c>
      <c r="F17" s="46" t="inlineStr">
        <is>
          <t>LIFO (Rp) — ilustrasi</t>
        </is>
      </c>
    </row>
    <row r="18">
      <c r="B18" s="4" t="inlineStr">
        <is>
          <t>Pendapatan (420 × Rp 70.000)</t>
        </is>
      </c>
      <c r="C18" s="18">
        <f>'1. Data Transaksi'!E25</f>
        <v/>
      </c>
      <c r="D18" s="18">
        <f>'1. Data Transaksi'!E25</f>
        <v/>
      </c>
      <c r="E18" s="18">
        <f>'1. Data Transaksi'!E25</f>
        <v/>
      </c>
      <c r="F18" s="18">
        <f>'1. Data Transaksi'!E25</f>
        <v/>
      </c>
    </row>
    <row r="19">
      <c r="B19" s="47" t="inlineStr">
        <is>
          <t>COGS (Harga Pokok Penjualan)</t>
        </is>
      </c>
      <c r="C19" s="48">
        <f>'2. FIFO (Periodic)'!F14</f>
        <v/>
      </c>
      <c r="D19" s="5">
        <f>'3. Weighted Average'!E14</f>
        <v/>
      </c>
      <c r="E19" s="18">
        <f>'4. Perpetual (Moving Avg)'!E20</f>
        <v/>
      </c>
      <c r="F19" s="49">
        <f>F14</f>
        <v/>
      </c>
    </row>
    <row r="20">
      <c r="B20" s="50" t="inlineStr">
        <is>
          <t>Laba Kotor</t>
        </is>
      </c>
      <c r="C20" s="22">
        <f>C18-C19</f>
        <v/>
      </c>
      <c r="D20" s="22">
        <f>D18-D19</f>
        <v/>
      </c>
      <c r="E20" s="22">
        <f>E18-E19</f>
        <v/>
      </c>
      <c r="F20" s="22">
        <f>F18-F19</f>
        <v/>
      </c>
    </row>
    <row r="21">
      <c r="B21" s="47" t="inlineStr">
        <is>
          <t>Ending Inventory</t>
        </is>
      </c>
      <c r="C21" s="31">
        <f>'2. FIFO (Periodic)'!D20</f>
        <v/>
      </c>
      <c r="D21" s="37">
        <f>'3. Weighted Average'!E15</f>
        <v/>
      </c>
      <c r="E21" s="51">
        <f>'4. Perpetual (Moving Avg)'!E22</f>
        <v/>
      </c>
      <c r="F21" s="52">
        <f>'1. Data Transaksi'!E17-F14</f>
        <v/>
      </c>
    </row>
    <row r="22">
      <c r="B22" s="4" t="inlineStr">
        <is>
          <t>Estimasi Pajak @ 22% × Laba Kotor</t>
        </is>
      </c>
      <c r="C22" s="18">
        <f>C20*'1. Data Transaksi'!$C$7</f>
        <v/>
      </c>
      <c r="D22" s="18">
        <f>D20*'1. Data Transaksi'!$C$7</f>
        <v/>
      </c>
      <c r="E22" s="18">
        <f>E20*'1. Data Transaksi'!$C$7</f>
        <v/>
      </c>
      <c r="F22" s="18">
        <f>F20*'1. Data Transaksi'!$C$7</f>
        <v/>
      </c>
    </row>
    <row r="23">
      <c r="B23" s="14" t="inlineStr">
        <is>
          <t>Laba Bersih (Laba Kotor − Pajak)</t>
        </is>
      </c>
      <c r="C23" s="17">
        <f>C20-C22</f>
        <v/>
      </c>
      <c r="D23" s="17">
        <f>D20-D22</f>
        <v/>
      </c>
      <c r="E23" s="17">
        <f>E20-E22</f>
        <v/>
      </c>
      <c r="F23" s="17">
        <f>F20-F22</f>
        <v/>
      </c>
    </row>
    <row r="25">
      <c r="B25" s="19" t="inlineStr">
        <is>
          <t>ANALISIS DAMPAK</t>
        </is>
      </c>
    </row>
    <row r="26">
      <c r="B26" s="20" t="inlineStr">
        <is>
          <t>Laba tertinggi (FIFO) − Laba terendah (LIFO)</t>
        </is>
      </c>
      <c r="C26" s="43" t="n"/>
      <c r="D26" s="43" t="n"/>
      <c r="E26" s="44" t="n"/>
      <c r="F26" s="22">
        <f>MAX(C20:F20)-MIN(C20:F20)</f>
        <v/>
      </c>
    </row>
    <row r="27">
      <c r="B27" s="20" t="inlineStr">
        <is>
          <t>Selisih pajak FIFO vs LIFO (@22%)</t>
        </is>
      </c>
      <c r="C27" s="43" t="n"/>
      <c r="D27" s="43" t="n"/>
      <c r="E27" s="44" t="n"/>
      <c r="F27" s="22">
        <f>(C20-F20)*'1. Data Transaksi'!$C$7</f>
        <v/>
      </c>
    </row>
    <row r="28">
      <c r="B28" s="20" t="inlineStr">
        <is>
          <t>Rata-rata tertimbang per unit (Rp)</t>
        </is>
      </c>
      <c r="C28" s="43" t="n"/>
      <c r="D28" s="43" t="n"/>
      <c r="E28" s="44" t="n"/>
      <c r="F28" s="53">
        <f>'3. Weighted Average'!C10</f>
        <v/>
      </c>
    </row>
    <row r="29">
      <c r="B29" s="20" t="inlineStr">
        <is>
          <t>Cek: COGS + Ending = Total tersedia (FIFO)</t>
        </is>
      </c>
      <c r="C29" s="43" t="n"/>
      <c r="D29" s="43" t="n"/>
      <c r="E29" s="44" t="n"/>
      <c r="F29" s="54">
        <f>IF(ABS(C19+C21-'1. Data Transaksi'!E17)&lt;0.5,"✓ OK","✗ SALAH")</f>
        <v/>
      </c>
    </row>
    <row r="31">
      <c r="B31" s="55" t="inlineStr">
        <is>
          <t>INTI: Di periode inflasi (harga beli naik) → FIFO = COGS rendah = laba tinggi = pajak tinggi; LIFO sebaliknya; Weighted Average di tengah. LIFO dilarang PSAK 14/IFRS.</t>
        </is>
      </c>
      <c r="C31" s="4" t="n"/>
      <c r="D31" s="4" t="n"/>
      <c r="E31" s="4" t="n"/>
      <c r="F31" s="4" t="n"/>
    </row>
    <row r="32">
      <c r="B32" s="4" t="n"/>
      <c r="C32" s="4" t="n"/>
      <c r="D32" s="4" t="n"/>
      <c r="E32" s="4" t="n"/>
      <c r="F32" s="4" t="n"/>
    </row>
  </sheetData>
  <mergeCells count="10">
    <mergeCell ref="B26:E26"/>
    <mergeCell ref="B27:E27"/>
    <mergeCell ref="B7:F7"/>
    <mergeCell ref="B16:F16"/>
    <mergeCell ref="B25:F25"/>
    <mergeCell ref="B5:F5"/>
    <mergeCell ref="B29:E29"/>
    <mergeCell ref="B31:F32"/>
    <mergeCell ref="B28:E28"/>
    <mergeCell ref="B14:E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2026-07-18T08:19:06Z</dcterms:created>
  <dcterms:modified xmlns:dcterms="http://purl.org/dc/terms/" xmlns:xsi="http://www.w3.org/2001/XMLSchema-instance" xsi:type="dcterms:W3CDTF">2026-07-18T08:19:06Z</dcterms:modified>
</cp:coreProperties>
</file>