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ngkasan" sheetId="1" state="visible" r:id="rId1"/>
    <sheet xmlns:r="http://schemas.openxmlformats.org/officeDocument/2006/relationships" name="Kalkulas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1F4E79"/>
      <sz val="14"/>
    </font>
    <font>
      <name val="Calibri"/>
      <b val="1"/>
      <color rgb="00FFFFFF"/>
      <sz val="11"/>
    </font>
    <font>
      <name val="Calibri"/>
      <i val="1"/>
      <color rgb="00555555"/>
      <sz val="10"/>
    </font>
    <font>
      <name val="Calibri"/>
      <sz val="11"/>
    </font>
    <font>
      <name val="Calibri"/>
      <b val="1"/>
      <sz val="11"/>
    </font>
    <font>
      <name val="Calibri"/>
      <color rgb="001F4E79"/>
      <sz val="11"/>
    </font>
  </fonts>
  <fills count="6">
    <fill>
      <patternFill/>
    </fill>
    <fill>
      <patternFill patternType="gray125"/>
    </fill>
    <fill>
      <patternFill patternType="solid">
        <fgColor rgb="0000C853"/>
      </patternFill>
    </fill>
    <fill>
      <patternFill patternType="solid">
        <fgColor rgb="00E8F5E9"/>
      </patternFill>
    </fill>
    <fill>
      <patternFill patternType="solid">
        <fgColor rgb="00F5F5F5"/>
      </patternFill>
    </fill>
    <fill>
      <patternFill patternType="solid">
        <fgColor rgb="00FFF59D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1" fillId="2" borderId="0" applyAlignment="1" pivotButton="0" quotePrefix="0" xfId="0">
      <alignment horizontal="center" vertical="center" wrapText="1"/>
    </xf>
    <xf numFmtId="3" fontId="6" fillId="5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164" fontId="6" fillId="5" borderId="1" applyAlignment="1" pivotButton="0" quotePrefix="0" xfId="0">
      <alignment horizontal="right" vertical="center"/>
    </xf>
    <xf numFmtId="10" fontId="6" fillId="5" borderId="1" applyAlignment="1" pivotButton="0" quotePrefix="0" xfId="0">
      <alignment horizontal="right" vertical="center"/>
    </xf>
    <xf numFmtId="3" fontId="4" fillId="0" borderId="1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10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86" customWidth="1" min="3" max="3"/>
  </cols>
  <sheetData>
    <row r="2" ht="30" customHeight="1">
      <c r="B2" s="1" t="inlineStr">
        <is>
          <t>CKPN / ECL — CADANGAN KERUGIAN PORTOFOLIO KREDIT (PSAK 71)</t>
        </is>
      </c>
    </row>
    <row r="3">
      <c r="B3" s="2" t="inlineStr">
        <is>
          <t>Bucket kolektibilitas 1–5 + PD implied dari CDS spread (deck P12)</t>
        </is>
      </c>
    </row>
    <row r="5">
      <c r="B5" s="3" t="inlineStr">
        <is>
          <t>SUMBER DECK PERUJUK</t>
        </is>
      </c>
      <c r="C5" s="4" t="inlineStr">
        <is>
          <t>pertemuan-12.md (excel_file: ckpn-calculator.xlsx)</t>
        </is>
      </c>
    </row>
    <row r="7">
      <c r="B7" s="3" t="inlineStr">
        <is>
          <t>ISI &amp; CARA PAKAI</t>
        </is>
      </c>
      <c r="C7" s="4" t="inlineStr">
        <is>
          <t>Ubah sel KUNING MUDA di sheet Kalkulasi — semua formula menghitung ulang otomatis.</t>
        </is>
      </c>
    </row>
    <row r="8">
      <c r="B8" s="5" t="inlineStr">
        <is>
          <t>1. INPUT</t>
        </is>
      </c>
      <c r="C8" s="4" t="inlineStr">
        <is>
          <t>Portofolio Rp 50 miliar (HDN-2 P12); bobot bucket Kol 1–5: 70/12/8/5/5%; tarif 1/5/15/50/100%.</t>
        </is>
      </c>
    </row>
    <row r="9">
      <c r="B9" s="5" t="inlineStr">
        <is>
          <t>2. CKPN bucket</t>
        </is>
      </c>
      <c r="C9" s="4" t="inlineStr">
        <is>
          <t>EAD per bucket × tarif → total CKPN Rp 5 miliar (10% portofolio).</t>
        </is>
      </c>
    </row>
    <row r="10">
      <c r="B10" s="5" t="inlineStr">
        <is>
          <t>3. ECL</t>
        </is>
      </c>
      <c r="C10" s="4" t="inlineStr">
        <is>
          <t>EL = PD × LGD × EAD; PD implied λ = s/(1−RR): spread 200 bps, RR 40% → 3,33%/thn → ECL Rp 1,0 M.</t>
        </is>
      </c>
    </row>
    <row r="11">
      <c r="B11" s="5" t="inlineStr">
        <is>
          <t>4. Hedge CDS</t>
        </is>
      </c>
      <c r="C11" s="4" t="inlineStr">
        <is>
          <t>Spread 250 bps = premi Rp 125 jt/thn; payout (1−RR)×notional (HDN-2 P12).</t>
        </is>
      </c>
    </row>
    <row r="13">
      <c r="B13" s="3" t="inlineStr">
        <is>
          <t>ANGKA KUNCI (SESUAI DECK)</t>
        </is>
      </c>
      <c r="C13" s="4" t="inlineStr">
        <is>
          <t>Angka contoh identik dengan latihan/HDN di deck.</t>
        </is>
      </c>
    </row>
    <row r="14">
      <c r="B14" s="6" t="inlineStr">
        <is>
          <t>•</t>
        </is>
      </c>
      <c r="C14" s="7" t="inlineStr">
        <is>
          <t>Tarif CKPN per kolektibilitas (ilustratif widget/perbankan): 1% / 5% / 15% / 50% / 100%.</t>
        </is>
      </c>
    </row>
    <row r="15">
      <c r="B15" s="6" t="inlineStr">
        <is>
          <t>•</t>
        </is>
      </c>
      <c r="C15" s="7" t="inlineStr">
        <is>
          <t>λ = s/(1−RR) = 2% / 60% = 3,33% per tahun (HDN-1 P12).</t>
        </is>
      </c>
    </row>
    <row r="16">
      <c r="B16" s="6" t="inlineStr">
        <is>
          <t>•</t>
        </is>
      </c>
      <c r="C16" s="7" t="inlineStr">
        <is>
          <t>Latihan P12: spread 300 bps, RR 35% → λ = 0,03/0,65 ≈ 4,6%/thn.</t>
        </is>
      </c>
    </row>
    <row r="17">
      <c r="B17" s="6" t="inlineStr">
        <is>
          <t>•</t>
        </is>
      </c>
      <c r="C17" s="7" t="inlineStr">
        <is>
          <t>Hedge CDS HDN-2: rugi default 30 M + payout 30 M → net 50 M dipulihkan; biaya 1,25 M / 10 thn (2,5%).</t>
        </is>
      </c>
    </row>
    <row r="19">
      <c r="B19" s="3" t="inlineStr">
        <is>
          <t>LEGENDA WARNA</t>
        </is>
      </c>
      <c r="C19" s="4" t="inlineStr">
        <is>
          <t>Input manual — ubah sesuai kasus Anda.</t>
        </is>
      </c>
    </row>
    <row r="20">
      <c r="B20" s="8" t="inlineStr">
        <is>
          <t>Input (kuning muda)</t>
        </is>
      </c>
      <c r="C20" s="4" t="inlineStr">
        <is>
          <t>Sel input: teks biru tua, latar kuning muda.</t>
        </is>
      </c>
    </row>
    <row r="21">
      <c r="B21" s="4" t="inlineStr">
        <is>
          <t>Formula hidup</t>
        </is>
      </c>
      <c r="C21" s="4" t="inlineStr">
        <is>
          <t>Sel hitam = rumus Excel aktif (jangan diketik ulang).</t>
        </is>
      </c>
    </row>
    <row r="22">
      <c r="B22" s="9" t="inlineStr">
        <is>
          <t>Output (hijau, berborder)</t>
        </is>
      </c>
      <c r="C22" s="4" t="inlineStr">
        <is>
          <t>Hasil kunci per blok perhitungan.</t>
        </is>
      </c>
    </row>
    <row r="24">
      <c r="B24" s="10" t="inlineStr">
        <is>
          <t>Cadangan CKPN (ECL) mengantisipasi expected loss; CDS mentransfer tail risk — komplementer.</t>
        </is>
      </c>
    </row>
    <row r="25">
      <c r="B25" s="10" t="inlineStr">
        <is>
          <t>PSAK 71: stage 1 (12-bulan ECL), stage 2 (lifetime, SICR), stage 3 (credit-impaired).</t>
        </is>
      </c>
    </row>
  </sheetData>
  <mergeCells count="4">
    <mergeCell ref="B25:C25"/>
    <mergeCell ref="B3:C3"/>
    <mergeCell ref="B24:C24"/>
    <mergeCell ref="B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4:G4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6" customWidth="1" min="2" max="2"/>
    <col width="16" customWidth="1" min="3" max="3"/>
    <col width="16" customWidth="1" min="4" max="4"/>
    <col width="14" customWidth="1" min="5" max="5"/>
    <col width="14" customWidth="1" min="6" max="6"/>
    <col width="44" customWidth="1" min="7" max="7"/>
  </cols>
  <sheetData>
    <row r="4" ht="26" customHeight="1">
      <c r="B4" s="11" t="inlineStr">
        <is>
          <t>KALKULASI — CKPN PER BUCKET &amp; EXPECTED CREDIT LOSS</t>
        </is>
      </c>
    </row>
    <row r="5">
      <c r="B5" s="2" t="inlineStr">
        <is>
          <t>ECL = PD × LGD × EAD. Semua blok berformula hidup; satuan rupiah penuh.</t>
        </is>
      </c>
    </row>
    <row r="7" ht="20" customHeight="1">
      <c r="B7" s="3" t="inlineStr">
        <is>
          <t>INPUT</t>
        </is>
      </c>
    </row>
    <row r="8">
      <c r="B8" s="4" t="inlineStr">
        <is>
          <t>Total portofolio kredit (EAD total)</t>
        </is>
      </c>
      <c r="C8" s="12" t="n">
        <v>50000000000</v>
      </c>
      <c r="D8" s="13" t="inlineStr">
        <is>
          <t>Rp 50 miliar (HDN-2 P12)</t>
        </is>
      </c>
    </row>
    <row r="9">
      <c r="B9" s="4" t="inlineStr">
        <is>
          <t>Recovery rate (RR)</t>
        </is>
      </c>
      <c r="C9" s="14" t="n">
        <v>0.4</v>
      </c>
      <c r="D9" s="13" t="inlineStr">
        <is>
          <t>senior unsecured ~40% (ISDA)</t>
        </is>
      </c>
    </row>
    <row r="10">
      <c r="B10" s="4" t="inlineStr">
        <is>
          <t>CDS spread (s)</t>
        </is>
      </c>
      <c r="C10" s="15" t="n">
        <v>0.02</v>
      </c>
      <c r="D10" s="13" t="inlineStr">
        <is>
          <t>200 bps = 2%/thn (HDN-1 P12)</t>
        </is>
      </c>
    </row>
    <row r="11">
      <c r="B11" s="4" t="inlineStr">
        <is>
          <t>CDS spread latihan</t>
        </is>
      </c>
      <c r="C11" s="15" t="n">
        <v>0.03</v>
      </c>
      <c r="D11" s="13" t="inlineStr">
        <is>
          <t>300 bps (latihan P12)</t>
        </is>
      </c>
    </row>
    <row r="12">
      <c r="B12" s="4" t="inlineStr">
        <is>
          <t>RR latihan</t>
        </is>
      </c>
      <c r="C12" s="14" t="n">
        <v>0.35</v>
      </c>
      <c r="D12" s="13" t="inlineStr">
        <is>
          <t>35%</t>
        </is>
      </c>
    </row>
    <row r="13">
      <c r="B13" s="4" t="inlineStr">
        <is>
          <t>Spread hedge CDS (HDN-2)</t>
        </is>
      </c>
      <c r="C13" s="15" t="n">
        <v>0.025</v>
      </c>
      <c r="D13" s="13" t="inlineStr">
        <is>
          <t>250 bps → premi 125 jt/thn</t>
        </is>
      </c>
    </row>
    <row r="15" ht="20" customHeight="1">
      <c r="B15" s="3" t="inlineStr">
        <is>
          <t>BLOK A — CKPN PER BUCKET KOLEKTIBILITAS</t>
        </is>
      </c>
    </row>
    <row r="16" ht="22" customHeight="1">
      <c r="B16" s="3" t="inlineStr">
        <is>
          <t>Kolektibilitas</t>
        </is>
      </c>
      <c r="C16" s="3" t="inlineStr">
        <is>
          <t>Bobot bucket</t>
        </is>
      </c>
      <c r="D16" s="3" t="inlineStr">
        <is>
          <t>EAD (Rp)</t>
        </is>
      </c>
      <c r="E16" s="3" t="inlineStr">
        <is>
          <t>Tarif CKPN</t>
        </is>
      </c>
      <c r="F16" s="3" t="inlineStr">
        <is>
          <t>CKPN (Rp)</t>
        </is>
      </c>
    </row>
    <row r="17">
      <c r="B17" s="4" t="inlineStr">
        <is>
          <t>Kol 1 — Lancar</t>
        </is>
      </c>
      <c r="C17" s="14" t="n">
        <v>0.7</v>
      </c>
      <c r="D17" s="16">
        <f>C8*C17</f>
        <v/>
      </c>
      <c r="E17" s="14" t="n">
        <v>0.01</v>
      </c>
      <c r="F17" s="16">
        <f>D17*E17</f>
        <v/>
      </c>
    </row>
    <row r="18">
      <c r="B18" s="4" t="inlineStr">
        <is>
          <t>Kol 2 — Dalam Perhatian Khusus</t>
        </is>
      </c>
      <c r="C18" s="14" t="n">
        <v>0.12</v>
      </c>
      <c r="D18" s="16">
        <f>C8*C18</f>
        <v/>
      </c>
      <c r="E18" s="14" t="n">
        <v>0.05</v>
      </c>
      <c r="F18" s="16">
        <f>D18*E18</f>
        <v/>
      </c>
    </row>
    <row r="19">
      <c r="B19" s="4" t="inlineStr">
        <is>
          <t>Kol 3 — Kurang Lancar</t>
        </is>
      </c>
      <c r="C19" s="14" t="n">
        <v>0.08</v>
      </c>
      <c r="D19" s="16">
        <f>C8*C19</f>
        <v/>
      </c>
      <c r="E19" s="14" t="n">
        <v>0.15</v>
      </c>
      <c r="F19" s="16">
        <f>D19*E19</f>
        <v/>
      </c>
    </row>
    <row r="20">
      <c r="B20" s="4" t="inlineStr">
        <is>
          <t>Kol 4 — Diragukan</t>
        </is>
      </c>
      <c r="C20" s="14" t="n">
        <v>0.05</v>
      </c>
      <c r="D20" s="16">
        <f>C8*C20</f>
        <v/>
      </c>
      <c r="E20" s="14" t="n">
        <v>0.5</v>
      </c>
      <c r="F20" s="16">
        <f>D20*E20</f>
        <v/>
      </c>
    </row>
    <row r="21">
      <c r="B21" s="4" t="inlineStr">
        <is>
          <t>Kol 5 — Macet</t>
        </is>
      </c>
      <c r="C21" s="14" t="n">
        <v>0.05</v>
      </c>
      <c r="D21" s="16">
        <f>C8*C21</f>
        <v/>
      </c>
      <c r="E21" s="14" t="n">
        <v>1</v>
      </c>
      <c r="F21" s="16">
        <f>D21*E21</f>
        <v/>
      </c>
    </row>
    <row r="22">
      <c r="B22" s="4" t="inlineStr">
        <is>
          <t>Total EAD</t>
        </is>
      </c>
      <c r="C22" s="17">
        <f>SUM(D17:D21)</f>
        <v/>
      </c>
      <c r="D22" s="13" t="inlineStr">
        <is>
          <t>Rp 50 miliar</t>
        </is>
      </c>
    </row>
    <row r="23">
      <c r="B23" s="4" t="inlineStr">
        <is>
          <t>TOTAL CKPN = Σ EAD × tarif</t>
        </is>
      </c>
      <c r="C23" s="17">
        <f>SUM(F17:F21)</f>
        <v/>
      </c>
      <c r="D23" s="13" t="inlineStr">
        <is>
          <t>Rp 5 miliar</t>
        </is>
      </c>
    </row>
    <row r="24">
      <c r="B24" s="4" t="inlineStr">
        <is>
          <t>Rasio CKPN / portofolio</t>
        </is>
      </c>
      <c r="C24" s="18">
        <f>C23/C8</f>
        <v/>
      </c>
      <c r="D24" s="13" t="inlineStr">
        <is>
          <t>10% — meningkat tajam di Kol 4–5</t>
        </is>
      </c>
    </row>
    <row r="26" ht="20" customHeight="1">
      <c r="B26" s="3" t="inlineStr">
        <is>
          <t>BLOK B — ECL: PD IMPLIED DARI CDS SPREAD (HDN-1 P12)</t>
        </is>
      </c>
    </row>
    <row r="27">
      <c r="B27" s="4" t="inlineStr">
        <is>
          <t>LGD = 1 − RR</t>
        </is>
      </c>
      <c r="C27" s="19">
        <f>1-C9</f>
        <v/>
      </c>
      <c r="D27" s="13" t="inlineStr">
        <is>
          <t>'= 60%</t>
        </is>
      </c>
    </row>
    <row r="28">
      <c r="B28" s="4" t="inlineStr">
        <is>
          <t>Intensitas hazard λ = s / (1−RR)</t>
        </is>
      </c>
      <c r="C28" s="18">
        <f>C10/C27</f>
        <v/>
      </c>
      <c r="D28" s="13" t="inlineStr">
        <is>
          <t>'= 0,02/0,60 = 3,33% per tahun</t>
        </is>
      </c>
    </row>
    <row r="29">
      <c r="B29" s="4" t="inlineStr">
        <is>
          <t>ECL = PD × LGD × EAD</t>
        </is>
      </c>
      <c r="C29" s="17">
        <f>C28*C27*C8</f>
        <v/>
      </c>
      <c r="D29" s="13" t="inlineStr">
        <is>
          <t>'= 3,33% × 60% × 50 M = Rp 1,0 miliar</t>
        </is>
      </c>
    </row>
    <row r="31" ht="20" customHeight="1">
      <c r="B31" s="3" t="inlineStr">
        <is>
          <t>BLOK C — LATIHAN (deck P12)</t>
        </is>
      </c>
    </row>
    <row r="32">
      <c r="B32" s="4" t="inlineStr">
        <is>
          <t>λ latihan = 3% / (1−35%)</t>
        </is>
      </c>
      <c r="C32" s="18">
        <f>C11/(1-C12)</f>
        <v/>
      </c>
      <c r="D32" s="13" t="inlineStr">
        <is>
          <t>≈ 4,6% per tahun</t>
        </is>
      </c>
    </row>
    <row r="33">
      <c r="B33" s="4" t="inlineStr">
        <is>
          <t>ECL latihan (EAD sama)</t>
        </is>
      </c>
      <c r="C33" s="17">
        <f>C32*(1-C12)*C8</f>
        <v/>
      </c>
      <c r="D33" s="13" t="inlineStr">
        <is>
          <t>≈ Rp 1,5 miliar</t>
        </is>
      </c>
    </row>
    <row r="35" ht="20" customHeight="1">
      <c r="B35" s="3" t="inlineStr">
        <is>
          <t>BLOK D — HEDGE PORTOFOLIO DENGAN CDS (HDN-2 P12)</t>
        </is>
      </c>
    </row>
    <row r="36">
      <c r="B36" s="4" t="inlineStr">
        <is>
          <t>Premi CDS per tahun</t>
        </is>
      </c>
      <c r="C36" s="20">
        <f>C8*C13</f>
        <v/>
      </c>
      <c r="D36" s="13" t="inlineStr">
        <is>
          <t>'= 250 bps × 50 M = Rp 125 jt/thn</t>
        </is>
      </c>
    </row>
    <row r="37">
      <c r="B37" s="4" t="inlineStr">
        <is>
          <t>Biaya hedge 10 tahun</t>
        </is>
      </c>
      <c r="C37" s="20">
        <f>C36*10</f>
        <v/>
      </c>
      <c r="D37" s="13" t="inlineStr">
        <is>
          <t>≈ Rp 1,25 miliar (2,5% notional)</t>
        </is>
      </c>
    </row>
    <row r="38">
      <c r="B38" s="4" t="inlineStr">
        <is>
          <t>Rugi portofolio saat default = (1−RR)×notional</t>
        </is>
      </c>
      <c r="C38" s="20">
        <f>C27*C8</f>
        <v/>
      </c>
      <c r="D38" s="13" t="inlineStr">
        <is>
          <t>Rp 30 miliar</t>
        </is>
      </c>
    </row>
    <row r="39">
      <c r="B39" s="4" t="inlineStr">
        <is>
          <t>Recovery = RR × notional</t>
        </is>
      </c>
      <c r="C39" s="20">
        <f>C9*C8</f>
        <v/>
      </c>
      <c r="D39" s="13" t="inlineStr">
        <is>
          <t>Rp 20 miliar</t>
        </is>
      </c>
    </row>
    <row r="40">
      <c r="B40" s="4" t="inlineStr">
        <is>
          <t>Pay-out CDS = (1−RR) × notional</t>
        </is>
      </c>
      <c r="C40" s="20">
        <f>C27*C8</f>
        <v/>
      </c>
      <c r="D40" s="13" t="inlineStr">
        <is>
          <t>Rp 30 miliar</t>
        </is>
      </c>
    </row>
    <row r="41">
      <c r="B41" s="4" t="inlineStr">
        <is>
          <t>NET POSISI PASCA-DEFAULT = recovery + payout</t>
        </is>
      </c>
      <c r="C41" s="17">
        <f>C39+C40</f>
        <v/>
      </c>
      <c r="D41" s="13" t="inlineStr">
        <is>
          <t>20 + 30 = Rp 50 miliar (nilai pulih penuh)</t>
        </is>
      </c>
    </row>
    <row r="42">
      <c r="B42" s="10" t="inlineStr">
        <is>
          <t>Rumus: λ = s/(1−RR); EL = PD×LGD×EAD; payout CDS = (1−RR)×notional; CKPN bucket = EAD×tarif.</t>
        </is>
      </c>
    </row>
  </sheetData>
  <mergeCells count="28">
    <mergeCell ref="D9:G9"/>
    <mergeCell ref="B42:G42"/>
    <mergeCell ref="D12:G12"/>
    <mergeCell ref="D39:G39"/>
    <mergeCell ref="D8:G8"/>
    <mergeCell ref="D24:G24"/>
    <mergeCell ref="D33:G33"/>
    <mergeCell ref="D29:G29"/>
    <mergeCell ref="D38:G38"/>
    <mergeCell ref="D23:G23"/>
    <mergeCell ref="D10:G10"/>
    <mergeCell ref="B15:G15"/>
    <mergeCell ref="D22:G22"/>
    <mergeCell ref="D40:G40"/>
    <mergeCell ref="B5:G5"/>
    <mergeCell ref="D36:G36"/>
    <mergeCell ref="B35:G35"/>
    <mergeCell ref="B4:G4"/>
    <mergeCell ref="B26:G26"/>
    <mergeCell ref="D11:G11"/>
    <mergeCell ref="D13:G13"/>
    <mergeCell ref="D27:G27"/>
    <mergeCell ref="B7:G7"/>
    <mergeCell ref="D32:G32"/>
    <mergeCell ref="D41:G41"/>
    <mergeCell ref="B31:G31"/>
    <mergeCell ref="D37:G37"/>
    <mergeCell ref="D28:G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2026-08-14T17:20:38Z</dcterms:created>
  <dcterms:modified xmlns:dcterms="http://purl.org/dc/terms/" xmlns:xsi="http://www.w3.org/2001/XMLSchema-instance" xsi:type="dcterms:W3CDTF">2026-08-14T17:20:38Z</dcterms:modified>
</cp:coreProperties>
</file>