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432B4215-6157-47B3-AA14-916BE32BC33B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C36" i="2" s="1"/>
  <c r="C28" i="2"/>
  <c r="C14" i="1" s="1"/>
  <c r="D27" i="2"/>
  <c r="D26" i="2"/>
  <c r="D25" i="2"/>
  <c r="D24" i="2"/>
  <c r="D28" i="2" s="1"/>
  <c r="C15" i="1" s="1"/>
  <c r="C16" i="2"/>
  <c r="C13" i="1" s="1"/>
  <c r="C14" i="2"/>
  <c r="C30" i="2" s="1"/>
  <c r="C16" i="1"/>
  <c r="C15" i="2" l="1"/>
  <c r="C29" i="2"/>
  <c r="C12" i="1" l="1"/>
  <c r="C17" i="2"/>
  <c r="C18" i="2"/>
</calcChain>
</file>

<file path=xl/sharedStrings.xml><?xml version="1.0" encoding="utf-8"?>
<sst xmlns="http://schemas.openxmlformats.org/spreadsheetml/2006/main" count="90" uniqueCount="85">
  <si>
    <t>BASEL III: CAR &amp; CAPITAL BUFFER — EKONOMI MANAJERIAL LK</t>
  </si>
  <si>
    <t>Magister Manajemen · Ekonomi Manajerial Lembaga Keuangan · Pertemuan 9  ·  Sumber contoh: deck pertemuan-09.md (CAR &amp; Tier 1 + Capital Buffers Bank D-SIB)</t>
  </si>
  <si>
    <t>CONTOH PADA DECK (ANGKA SAMA)</t>
  </si>
  <si>
    <t>CAR deck</t>
  </si>
  <si>
    <t>Tier 1 Rp 12 M + Tier 2 Rp 3 M, RWA Rp 100 M -&gt; CAR 15,0%; Tier 1 12,0% (COMPLY)</t>
  </si>
  <si>
    <t>Buffer deck</t>
  </si>
  <si>
    <t>Buffer ekstra (15%-8%) x 100 = ~Rp 7 M ruang ekspansi</t>
  </si>
  <si>
    <t>Stack D-SIB deck</t>
  </si>
  <si>
    <t>8% + 2,5% + 1% + 2,5% = ~14,0% -&gt; Rp 140 M utk RWA Rp 1.000 M</t>
  </si>
  <si>
    <t>Implikasi deck</t>
  </si>
  <si>
    <t>D-SIB butuh modal ekstra ~Rp 60 M vs non-D-SIB — ROE lebih rendah, stabilitas tinggi</t>
  </si>
  <si>
    <t>HASIL UTAMA — LIVE DARI SHEET KALKULASI</t>
  </si>
  <si>
    <t>CAR total</t>
  </si>
  <si>
    <t>rumus hidup — ikut berubah saat INPUT diedit</t>
  </si>
  <si>
    <t>Tier 1 ratio</t>
  </si>
  <si>
    <t>Total requirement D-SIB</t>
  </si>
  <si>
    <t>Modal total requirement D-SIB (Rp M)</t>
  </si>
  <si>
    <t>Leverage ratio</t>
  </si>
  <si>
    <t>CATATAN</t>
  </si>
  <si>
    <t>Satuan: Rp miliar. RWA standardized: KPR 50%, korporasi 100%, SUN 0%; IRB (bank besar) memberi capital relief tapi berisiko model (capital illusion).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</si>
  <si>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</si>
  <si>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</si>
  <si>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</si>
  <si>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</si>
  <si>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</si>
  <si>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</si>
  <si>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</si>
  <si>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</si>
  <si>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</si>
  <si>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</si>
  <si>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BASEL III: CAR, TIER 1 &amp; CAPITAL BUFFERS</t>
  </si>
  <si>
    <t>Deck P9: CAR = (Tier 1 + Tier 2)/RWA &gt;= 8%; Tier 1 &gt;= 6%; stack buffer D-SIB 8% + 2,5% + 1% + 2,5% ~ 14% (Rp 140 M utk RWA Rp 1.000 M); leverage ratio &gt;= 3%.</t>
  </si>
  <si>
    <t>A. HITUNG DARI NOL — CAR &amp; TIER 1 BANK XYZ</t>
  </si>
  <si>
    <t>INPUT — ubah sel kuning muda (Rp miliar)</t>
  </si>
  <si>
    <t>Modal inti Tier 1 (modal disetor + laba ditahan)</t>
  </si>
  <si>
    <t>deck: Rp 12 M</t>
  </si>
  <si>
    <t>Tier 2 (utang subordinasi)</t>
  </si>
  <si>
    <t>deck: Rp 3 M</t>
  </si>
  <si>
    <t>Total RWA (ATMR)</t>
  </si>
  <si>
    <t>deck: Rp 100 M</t>
  </si>
  <si>
    <t>CAR minimum</t>
  </si>
  <si>
    <t>deck: 8% (Basel/POJK)</t>
  </si>
  <si>
    <t>Tier 1 minimum</t>
  </si>
  <si>
    <t>deck: 6%</t>
  </si>
  <si>
    <t>LANGKAH — formula hidup (tabel deck)</t>
  </si>
  <si>
    <t>3. Total modal eligible = 12 + 3</t>
  </si>
  <si>
    <t>deck: Rp 15 M</t>
  </si>
  <si>
    <t>5. CAR total = 15 / 100</t>
  </si>
  <si>
    <t>deck: 15,0%</t>
  </si>
  <si>
    <t>6. Tier 1 ratio = 12 / 100</t>
  </si>
  <si>
    <t>deck: 12,0%</t>
  </si>
  <si>
    <t>7. Cek compliance</t>
  </si>
  <si>
    <t>CAR &gt;= 8% dan Tier 1 &gt;= 6%</t>
  </si>
  <si>
    <t>8. Buffer ekstra = (CAR - 8%) x RWA</t>
  </si>
  <si>
    <t>deck: ~Rp 7 M ruang ekspansi</t>
  </si>
  <si>
    <t>B. HITUNG DARI NOL — CAPITAL BUFFERS BANK D-SIB</t>
  </si>
  <si>
    <t>Skenario deck: RWA Rp 1.000 M; komponen: minimum 8% + conservation 2,5% + countercyclical (rata-rata) 1% + D-SIB 2,5%.</t>
  </si>
  <si>
    <t>Komponen buffer</t>
  </si>
  <si>
    <t>% RWA</t>
  </si>
  <si>
    <t>Modal (Rp M)</t>
  </si>
  <si>
    <t>Catatan</t>
  </si>
  <si>
    <t>RWA dasar (input)</t>
  </si>
  <si>
    <t>deck: Rp 1.000 M</t>
  </si>
  <si>
    <t>1. CAR minimum</t>
  </si>
  <si>
    <t>deck: Rp 80 M</t>
  </si>
  <si>
    <t>2. Conservation buffer</t>
  </si>
  <si>
    <t>deck: Rp 25 M</t>
  </si>
  <si>
    <t>3. Countercyclical (avg)</t>
  </si>
  <si>
    <t>deck: Rp 10 M (rentang 0-2,5%)</t>
  </si>
  <si>
    <t>4. D-SIB buffer (Tier 1)</t>
  </si>
  <si>
    <t>deck: Rp 25 M (rentang 1-3,5%)</t>
  </si>
  <si>
    <t>deck: ~14,0% / Rp 140 M</t>
  </si>
  <si>
    <t>Modal ekstra D-SIB vs non-D-SIB = (14% - 8%) x RWA</t>
  </si>
  <si>
    <t>deck: +Rp 60 M — harga stabilitas sistemik</t>
  </si>
  <si>
    <t>Cek surplus vs requirement (modal aktual bagian A)</t>
  </si>
  <si>
    <t>gabungkan dengan bagian A utk ilustrasi</t>
  </si>
  <si>
    <t>C. LEVERAGE RATIO (BACKSTOP CAR)</t>
  </si>
  <si>
    <t>Total exposure (on + off balance)</t>
  </si>
  <si>
    <t>ilustratif utk Tier 1 Rp 12 M</t>
  </si>
  <si>
    <t>Leverage ratio minimum</t>
  </si>
  <si>
    <t>Basel III: 3%</t>
  </si>
  <si>
    <t>Leverage ratio = Tier 1 / exposure</t>
  </si>
  <si>
    <t>hasil 3,43% -&gt; di atas 3%</t>
  </si>
  <si>
    <t>Status leverage</t>
  </si>
  <si>
    <t>backstop manipulasi risk-weight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</si>
</sst>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164" fontId="6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6" t="s">
        <v>0</v>
      </c>
      <c r="C2" s="25"/>
      <c r="D2" s="25"/>
      <c r="E2" s="25"/>
    </row>
    <row r="3" spans="2:5" ht="30" customHeight="1" x14ac:dyDescent="0.25">
      <c r="B3" s="28" t="s">
        <v>1</v>
      </c>
      <c r="C3" s="25"/>
      <c r="D3" s="25"/>
      <c r="E3" s="25"/>
    </row>
    <row r="5" spans="2:5" ht="21.95" customHeight="1" x14ac:dyDescent="0.25">
      <c r="B5" s="26" t="s">
        <v>2</v>
      </c>
      <c r="C5" s="25"/>
      <c r="D5" s="25"/>
      <c r="E5" s="25"/>
    </row>
    <row r="6" spans="2:5" x14ac:dyDescent="0.25">
      <c r="B6" s="1" t="s">
        <v>3</v>
      </c>
      <c r="C6" s="21" t="s">
        <v>4</v>
      </c>
      <c r="D6" s="22"/>
      <c r="E6" s="20"/>
    </row>
    <row r="7" spans="2:5" x14ac:dyDescent="0.25">
      <c r="B7" s="1" t="s">
        <v>5</v>
      </c>
      <c r="C7" s="21" t="s">
        <v>6</v>
      </c>
      <c r="D7" s="22"/>
      <c r="E7" s="20"/>
    </row>
    <row r="8" spans="2:5" x14ac:dyDescent="0.25">
      <c r="B8" s="1" t="s">
        <v>7</v>
      </c>
      <c r="C8" s="21" t="s">
        <v>8</v>
      </c>
      <c r="D8" s="22"/>
      <c r="E8" s="20"/>
    </row>
    <row r="9" spans="2:5" x14ac:dyDescent="0.25">
      <c r="B9" s="1" t="s">
        <v>9</v>
      </c>
      <c r="C9" s="21" t="s">
        <v>10</v>
      </c>
      <c r="D9" s="22"/>
      <c r="E9" s="20"/>
    </row>
    <row r="11" spans="2:5" ht="21.95" customHeight="1" x14ac:dyDescent="0.25">
      <c r="B11" s="26" t="s">
        <v>11</v>
      </c>
      <c r="C11" s="25"/>
      <c r="D11" s="25"/>
      <c r="E11" s="25"/>
    </row>
    <row r="12" spans="2:5" x14ac:dyDescent="0.25">
      <c r="B12" s="2" t="s">
        <v>12</v>
      </c>
      <c r="C12" s="23">
        <f>Kalkulasi!C15</f>
        <v>0.15</v>
      </c>
      <c r="D12" s="20"/>
      <c r="E12" s="4" t="s">
        <v>13</v>
      </c>
    </row>
    <row r="13" spans="2:5" x14ac:dyDescent="0.25">
      <c r="B13" s="2" t="s">
        <v>14</v>
      </c>
      <c r="C13" s="23">
        <f>Kalkulasi!C16</f>
        <v>0.12</v>
      </c>
      <c r="D13" s="20"/>
      <c r="E13" s="4" t="s">
        <v>13</v>
      </c>
    </row>
    <row r="14" spans="2:5" x14ac:dyDescent="0.25">
      <c r="B14" s="2" t="s">
        <v>15</v>
      </c>
      <c r="C14" s="23">
        <f>Kalkulasi!C28</f>
        <v>0.14000000000000001</v>
      </c>
      <c r="D14" s="20"/>
      <c r="E14" s="4" t="s">
        <v>13</v>
      </c>
    </row>
    <row r="15" spans="2:5" x14ac:dyDescent="0.25">
      <c r="B15" s="2" t="s">
        <v>16</v>
      </c>
      <c r="C15" s="19">
        <f>Kalkulasi!D28</f>
        <v>140</v>
      </c>
      <c r="D15" s="20"/>
      <c r="E15" s="4" t="s">
        <v>13</v>
      </c>
    </row>
    <row r="16" spans="2:5" x14ac:dyDescent="0.25">
      <c r="B16" s="2" t="s">
        <v>17</v>
      </c>
      <c r="C16" s="27">
        <f>Kalkulasi!C35</f>
        <v>3.4285714285714287E-2</v>
      </c>
      <c r="D16" s="20"/>
      <c r="E16" s="4" t="s">
        <v>13</v>
      </c>
    </row>
    <row r="18" spans="2:5" ht="21.95" customHeight="1" x14ac:dyDescent="0.25">
      <c r="B18" s="26" t="s">
        <v>18</v>
      </c>
      <c r="C18" s="25"/>
      <c r="D18" s="25"/>
      <c r="E18" s="25"/>
    </row>
    <row r="19" spans="2:5" x14ac:dyDescent="0.25">
      <c r="B19" s="24" t="s">
        <v>19</v>
      </c>
      <c r="C19" s="25"/>
      <c r="D19" s="25"/>
      <c r="E19" s="25"/>
    </row>
    <row r="21" spans="2:5" ht="21.95" customHeight="1" x14ac:dyDescent="0.25">
      <c r="B21" s="26" t="s">
        <v>20</v>
      </c>
      <c r="C21" s="25"/>
      <c r="D21" s="25"/>
      <c r="E21" s="25"/>
    </row>
    <row r="22" spans="2:5" x14ac:dyDescent="0.25">
      <c r="B22" s="24" t="s">
        <v>21</v>
      </c>
      <c r="C22" s="25"/>
      <c r="D22" s="25"/>
      <c r="E22" s="25"/>
    </row>
    <row r="23" spans="2:5" x14ac:dyDescent="0.25">
      <c r="B23" s="24" t="s">
        <v>22</v>
      </c>
      <c r="C23" s="25"/>
      <c r="D23" s="25"/>
      <c r="E23" s="25"/>
    </row>
    <row r="24" spans="2:5" x14ac:dyDescent="0.25">
      <c r="B24" s="24" t="s">
        <v>23</v>
      </c>
      <c r="C24" s="25"/>
      <c r="D24" s="25"/>
      <c r="E24" s="25"/>
    </row>
    <row r="26" spans="2:5" x14ac:dyDescent="0.25">
      <c r="B26" s="7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8" t="s">
        <v>28</v>
      </c>
      <c r="C28" s="4" t="s">
        <v>29</v>
      </c>
    </row>
  </sheetData>
  <mergeCells count="19">
    <mergeCell ref="B2:E2"/>
    <mergeCell ref="C6:E6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16:D16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6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6" customWidth="1"/>
    <col min="5" max="5" width="58" customWidth="1"/>
  </cols>
  <sheetData>
    <row r="2" spans="2:5" ht="27.95" customHeight="1" x14ac:dyDescent="0.25">
      <c r="B2" s="26" t="s">
        <v>30</v>
      </c>
      <c r="C2" s="25"/>
      <c r="D2" s="25"/>
      <c r="E2" s="25"/>
    </row>
    <row r="3" spans="2:5" ht="30" customHeight="1" x14ac:dyDescent="0.25">
      <c r="B3" s="28" t="s">
        <v>31</v>
      </c>
      <c r="C3" s="25"/>
      <c r="D3" s="25"/>
      <c r="E3" s="25"/>
    </row>
    <row r="5" spans="2:5" ht="21.95" customHeight="1" x14ac:dyDescent="0.25">
      <c r="B5" s="26" t="s">
        <v>32</v>
      </c>
      <c r="C5" s="25"/>
      <c r="D5" s="25"/>
      <c r="E5" s="25"/>
    </row>
    <row r="6" spans="2:5" x14ac:dyDescent="0.25">
      <c r="B6" s="29" t="s">
        <v>33</v>
      </c>
      <c r="C6" s="25"/>
      <c r="D6" s="25"/>
      <c r="E6" s="25"/>
    </row>
    <row r="7" spans="2:5" x14ac:dyDescent="0.25">
      <c r="B7" s="1" t="s">
        <v>34</v>
      </c>
      <c r="C7" s="9">
        <v>12</v>
      </c>
      <c r="E7" s="10" t="s">
        <v>35</v>
      </c>
    </row>
    <row r="8" spans="2:5" x14ac:dyDescent="0.25">
      <c r="B8" s="1" t="s">
        <v>36</v>
      </c>
      <c r="C8" s="9">
        <v>3</v>
      </c>
      <c r="E8" s="10" t="s">
        <v>37</v>
      </c>
    </row>
    <row r="9" spans="2:5" x14ac:dyDescent="0.25">
      <c r="B9" s="1" t="s">
        <v>38</v>
      </c>
      <c r="C9" s="9">
        <v>100</v>
      </c>
      <c r="E9" s="10" t="s">
        <v>39</v>
      </c>
    </row>
    <row r="10" spans="2:5" x14ac:dyDescent="0.25">
      <c r="B10" s="1" t="s">
        <v>40</v>
      </c>
      <c r="C10" s="11">
        <v>0.08</v>
      </c>
      <c r="E10" s="10" t="s">
        <v>41</v>
      </c>
    </row>
    <row r="11" spans="2:5" x14ac:dyDescent="0.25">
      <c r="B11" s="1" t="s">
        <v>42</v>
      </c>
      <c r="C11" s="11">
        <v>0.06</v>
      </c>
      <c r="E11" s="10" t="s">
        <v>43</v>
      </c>
    </row>
    <row r="13" spans="2:5" x14ac:dyDescent="0.25">
      <c r="B13" s="29" t="s">
        <v>44</v>
      </c>
      <c r="C13" s="25"/>
      <c r="D13" s="25"/>
      <c r="E13" s="25"/>
    </row>
    <row r="14" spans="2:5" x14ac:dyDescent="0.25">
      <c r="B14" s="1" t="s">
        <v>45</v>
      </c>
      <c r="C14" s="12">
        <f>C7+C8</f>
        <v>15</v>
      </c>
      <c r="E14" s="10" t="s">
        <v>46</v>
      </c>
    </row>
    <row r="15" spans="2:5" x14ac:dyDescent="0.25">
      <c r="B15" s="13" t="s">
        <v>47</v>
      </c>
      <c r="C15" s="3">
        <f>C14/C9</f>
        <v>0.15</v>
      </c>
      <c r="E15" s="10" t="s">
        <v>48</v>
      </c>
    </row>
    <row r="16" spans="2:5" x14ac:dyDescent="0.25">
      <c r="B16" s="13" t="s">
        <v>49</v>
      </c>
      <c r="C16" s="3">
        <f>C7/C9</f>
        <v>0.12</v>
      </c>
      <c r="E16" s="10" t="s">
        <v>50</v>
      </c>
    </row>
    <row r="17" spans="2:5" x14ac:dyDescent="0.25">
      <c r="B17" s="1" t="s">
        <v>51</v>
      </c>
      <c r="C17" s="14" t="str">
        <f>IF(AND(C15&gt;=C10,C16&gt;=C11),"COMPLY (jauh di atas minimum)","TIDAK COMPLY")</f>
        <v>COMPLY (jauh di atas minimum)</v>
      </c>
      <c r="E17" s="10" t="s">
        <v>52</v>
      </c>
    </row>
    <row r="18" spans="2:5" x14ac:dyDescent="0.25">
      <c r="B18" s="13" t="s">
        <v>53</v>
      </c>
      <c r="C18" s="15">
        <f>(C15-C10)*C9</f>
        <v>6.9999999999999991</v>
      </c>
      <c r="E18" s="10" t="s">
        <v>54</v>
      </c>
    </row>
    <row r="20" spans="2:5" ht="21.95" customHeight="1" x14ac:dyDescent="0.25">
      <c r="B20" s="26" t="s">
        <v>55</v>
      </c>
      <c r="C20" s="25"/>
      <c r="D20" s="25"/>
      <c r="E20" s="25"/>
    </row>
    <row r="21" spans="2:5" x14ac:dyDescent="0.25">
      <c r="B21" s="30" t="s">
        <v>56</v>
      </c>
      <c r="C21" s="25"/>
      <c r="D21" s="25"/>
      <c r="E21" s="25"/>
    </row>
    <row r="22" spans="2:5" x14ac:dyDescent="0.25">
      <c r="B22" s="16" t="s">
        <v>57</v>
      </c>
      <c r="C22" s="16" t="s">
        <v>58</v>
      </c>
      <c r="D22" s="16" t="s">
        <v>59</v>
      </c>
      <c r="E22" s="16" t="s">
        <v>60</v>
      </c>
    </row>
    <row r="23" spans="2:5" x14ac:dyDescent="0.25">
      <c r="B23" s="1" t="s">
        <v>61</v>
      </c>
      <c r="C23" s="9">
        <v>1000</v>
      </c>
      <c r="E23" s="10" t="s">
        <v>62</v>
      </c>
    </row>
    <row r="24" spans="2:5" x14ac:dyDescent="0.25">
      <c r="B24" s="1" t="s">
        <v>63</v>
      </c>
      <c r="C24" s="11">
        <v>0.08</v>
      </c>
      <c r="D24" s="12">
        <f>C24*$C$23</f>
        <v>80</v>
      </c>
      <c r="E24" s="10" t="s">
        <v>64</v>
      </c>
    </row>
    <row r="25" spans="2:5" x14ac:dyDescent="0.25">
      <c r="B25" s="1" t="s">
        <v>65</v>
      </c>
      <c r="C25" s="11">
        <v>2.5000000000000001E-2</v>
      </c>
      <c r="D25" s="12">
        <f>C25*$C$23</f>
        <v>25</v>
      </c>
      <c r="E25" s="10" t="s">
        <v>66</v>
      </c>
    </row>
    <row r="26" spans="2:5" x14ac:dyDescent="0.25">
      <c r="B26" s="1" t="s">
        <v>67</v>
      </c>
      <c r="C26" s="11">
        <v>0.01</v>
      </c>
      <c r="D26" s="12">
        <f>C26*$C$23</f>
        <v>10</v>
      </c>
      <c r="E26" s="10" t="s">
        <v>68</v>
      </c>
    </row>
    <row r="27" spans="2:5" x14ac:dyDescent="0.25">
      <c r="B27" s="1" t="s">
        <v>69</v>
      </c>
      <c r="C27" s="11">
        <v>2.5000000000000001E-2</v>
      </c>
      <c r="D27" s="12">
        <f>C27*$C$23</f>
        <v>25</v>
      </c>
      <c r="E27" s="10" t="s">
        <v>70</v>
      </c>
    </row>
    <row r="28" spans="2:5" x14ac:dyDescent="0.25">
      <c r="B28" s="13" t="s">
        <v>15</v>
      </c>
      <c r="C28" s="17">
        <f>SUM(C24:C27)</f>
        <v>0.14000000000000001</v>
      </c>
      <c r="D28" s="18">
        <f>SUM(D24:D27)</f>
        <v>140</v>
      </c>
      <c r="E28" s="10" t="s">
        <v>71</v>
      </c>
    </row>
    <row r="29" spans="2:5" ht="30" x14ac:dyDescent="0.25">
      <c r="B29" s="13" t="s">
        <v>72</v>
      </c>
      <c r="C29" s="5">
        <f>(C28-C24)*$C$23</f>
        <v>60.000000000000014</v>
      </c>
      <c r="E29" s="10" t="s">
        <v>73</v>
      </c>
    </row>
    <row r="30" spans="2:5" ht="30" x14ac:dyDescent="0.25">
      <c r="B30" s="1" t="s">
        <v>74</v>
      </c>
      <c r="C30" s="14" t="str">
        <f>IF(C14/C9&gt;C28+C10-C24,"Surplus di atas stack","Perlu top-up modal")</f>
        <v>Surplus di atas stack</v>
      </c>
      <c r="E30" s="10" t="s">
        <v>75</v>
      </c>
    </row>
    <row r="32" spans="2:5" ht="21.95" customHeight="1" x14ac:dyDescent="0.25">
      <c r="B32" s="26" t="s">
        <v>76</v>
      </c>
      <c r="C32" s="25"/>
      <c r="D32" s="25"/>
      <c r="E32" s="25"/>
    </row>
    <row r="33" spans="2:5" x14ac:dyDescent="0.25">
      <c r="B33" s="1" t="s">
        <v>77</v>
      </c>
      <c r="C33" s="9">
        <v>350</v>
      </c>
      <c r="E33" s="10" t="s">
        <v>78</v>
      </c>
    </row>
    <row r="34" spans="2:5" x14ac:dyDescent="0.25">
      <c r="B34" s="1" t="s">
        <v>79</v>
      </c>
      <c r="C34" s="11">
        <v>0.03</v>
      </c>
      <c r="E34" s="10" t="s">
        <v>80</v>
      </c>
    </row>
    <row r="35" spans="2:5" x14ac:dyDescent="0.25">
      <c r="B35" s="13" t="s">
        <v>81</v>
      </c>
      <c r="C35" s="6">
        <f>C7/C33</f>
        <v>3.4285714285714287E-2</v>
      </c>
      <c r="E35" s="10" t="s">
        <v>82</v>
      </c>
    </row>
    <row r="36" spans="2:5" x14ac:dyDescent="0.25">
      <c r="B36" s="1" t="s">
        <v>83</v>
      </c>
      <c r="C36" s="14" t="str">
        <f>IF(C35&gt;=C34,"COMPLY (&gt;= 3%)","GAGAL")</f>
        <v>COMPLY (&gt;= 3%)</v>
      </c>
      <c r="E36" s="10" t="s">
        <v>84</v>
      </c>
    </row>
  </sheetData>
  <mergeCells count="8">
    <mergeCell ref="B2:E2"/>
    <mergeCell ref="B32:E32"/>
    <mergeCell ref="B20:E20"/>
    <mergeCell ref="B13:E13"/>
    <mergeCell ref="B6:E6"/>
    <mergeCell ref="B21:E21"/>
    <mergeCell ref="B3:E3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basel-iii-car-buffer.xlsx</dc:title>
  <dc:creator>stdsquare</dc:creator>
  <cp:lastModifiedBy>Nana Varian</cp:lastModifiedBy>
  <dcterms:created xsi:type="dcterms:W3CDTF">2026-08-14T17:32:32Z</dcterms:created>
  <dcterms:modified xsi:type="dcterms:W3CDTF">2026-08-14T17:32:44Z</dcterms:modified>
</cp:coreProperties>
</file>