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9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  <fill>
      <patternFill patternType="solid">
        <fgColor rgb="00C8E6C9"/>
      </patternFill>
    </fill>
    <fill>
      <patternFill patternType="solid">
        <fgColor rgb="00FFCDD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4" fontId="5" fillId="0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BACKTESTING VaR — EXCEPTION, KUPIEC &amp; ZONA BASEL</t>
        </is>
      </c>
    </row>
    <row r="3">
      <c r="B3" s="2" t="inlineStr">
        <is>
          <t>Latihan P6: 8 exception dari 250 hari pada VaR 99% — ekspektasi 2,5; uji Kupiec POF; zona traffic-light Basel.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Exception</t>
        </is>
      </c>
      <c r="C7" s="6" t="inlineStr">
        <is>
          <t>I_t = 1 jika loss harian &gt; VaR. Ekspektasi jumlah = N × (1−α) = 250 × 1% = 2,5.</t>
        </is>
      </c>
    </row>
    <row r="8">
      <c r="B8" s="5" t="inlineStr">
        <is>
          <t>Uji Kupiec POF</t>
        </is>
      </c>
      <c r="C8" s="6" t="inlineStr">
        <is>
          <t>H0: proporsi exception π = 1−α. LR = −2 ln[L(π)/L(p̂)] ~ χ²(1); kritis 5% = 3,841.</t>
        </is>
      </c>
    </row>
    <row r="9">
      <c r="B9" s="5" t="inlineStr">
        <is>
          <t>Arah bias</t>
        </is>
      </c>
      <c r="C9" s="6" t="inlineStr">
        <is>
          <t>p̂ &gt; π → underestimate (modal kurang); p̂ &lt; π → over-conservative (modal boros).</t>
        </is>
      </c>
    </row>
    <row r="10">
      <c r="B10" s="5" t="inlineStr">
        <is>
          <t>Zona Basel</t>
        </is>
      </c>
      <c r="C10" s="6" t="inlineStr">
        <is>
          <t>Hijau 0–4 (pengali 3,0); Kuning 5–9 (3,40–3,85); Merah ≥10 (4,00). 8 exception → 3,75.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Isi N hari, tingkat kepercayaan, dan jumlah exception aktual (input kuning) — ekspektasi, rasio, zona, dan pengali modal otomatis.</t>
        </is>
      </c>
    </row>
    <row r="14">
      <c r="B14" s="5" t="inlineStr">
        <is>
          <t>2. Blok 2</t>
        </is>
      </c>
      <c r="C14" s="6" t="inlineStr">
        <is>
          <t>LR Kupiec dihitung formula hidup dan dibandingkan χ² kritis (CHISQ.INV.RT) → keputusan accept/reject H0.</t>
        </is>
      </c>
    </row>
    <row r="15">
      <c r="B15" s="5" t="inlineStr">
        <is>
          <t>3. Sensitivitas</t>
        </is>
      </c>
      <c r="C15" s="6" t="inlineStr">
        <is>
          <t>Ganti jumlah exception (mis. 0, 4, 10) dan amati zona serta keputusan uji berubah.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8 dari 250 hari = 3,2× ekspektasi 2,5 → indikasi underestimate; zona KUNING → pengali naik dari 3,0 ke 3,75.</t>
        </is>
      </c>
    </row>
    <row r="24">
      <c r="B24" s="9" t="inlineStr">
        <is>
          <t>LR_POF presisi (formula hidup) ≈ 7,73 &gt; 3,841 → reject H0 (deck mengutip ~5,91 — pembulatan; kesimpulan sama).</t>
        </is>
      </c>
    </row>
    <row r="25">
      <c r="B25" s="9" t="inlineStr">
        <is>
          <t>Kupiec hanya menguji JUMLAH; pola temporal diuji Christoffersen (clustering).</t>
        </is>
      </c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BACKTESTING VaR 99% (250 HARI, 8 EXCEPTION)</t>
        </is>
      </c>
    </row>
    <row r="3">
      <c r="B3" s="2" t="inlineStr">
        <is>
          <t>Blok 1: exception &amp; zona Basel. Blok 2: uji Kupiec POF. Blok 3: tabel zona.</t>
        </is>
      </c>
    </row>
    <row r="5" ht="22" customHeight="1">
      <c r="B5" s="4" t="inlineStr">
        <is>
          <t>BLOK 1 — EXCEPTION VaR 99% PADA 250 HARI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Jumlah hari backtest N</t>
        </is>
      </c>
      <c r="D7" s="12" t="n">
        <v>250</v>
      </c>
      <c r="E7" s="13" t="inlineStr">
        <is>
          <t xml:space="preserve"> input manual</t>
        </is>
      </c>
      <c r="F7" s="13" t="inlineStr">
        <is>
          <t>1 tahun trading.</t>
        </is>
      </c>
    </row>
    <row r="8">
      <c r="B8" s="11" t="n">
        <v>2</v>
      </c>
      <c r="C8" s="6" t="inlineStr">
        <is>
          <t>Tingkat kepercayaan VaR</t>
        </is>
      </c>
      <c r="D8" s="14" t="n">
        <v>0.99</v>
      </c>
      <c r="E8" s="13" t="inlineStr">
        <is>
          <t xml:space="preserve"> input manual</t>
        </is>
      </c>
      <c r="F8" s="13" t="inlineStr">
        <is>
          <t>1 − α = 1%.</t>
        </is>
      </c>
    </row>
    <row r="9">
      <c r="B9" s="11" t="n">
        <v>3</v>
      </c>
      <c r="C9" s="6" t="inlineStr">
        <is>
          <t>Exception aktual x</t>
        </is>
      </c>
      <c r="D9" s="12" t="n">
        <v>8</v>
      </c>
      <c r="E9" s="13" t="inlineStr">
        <is>
          <t xml:space="preserve"> input manual</t>
        </is>
      </c>
      <c r="F9" s="13" t="inlineStr">
        <is>
          <t>Hari dengan loss &gt; VaR.</t>
        </is>
      </c>
    </row>
    <row r="10">
      <c r="B10" s="11" t="n">
        <v>4</v>
      </c>
      <c r="C10" s="6" t="inlineStr">
        <is>
          <t>Ekspektasi exception</t>
        </is>
      </c>
      <c r="D10" s="15">
        <f>D7*(1-D8)</f>
        <v/>
      </c>
      <c r="E10" s="13" t="inlineStr">
        <is>
          <t xml:space="preserve"> =D7*(1-D8)</t>
        </is>
      </c>
      <c r="F10" s="13" t="inlineStr">
        <is>
          <t>250 × 1% = 2,5.</t>
        </is>
      </c>
    </row>
    <row r="11">
      <c r="B11" s="11" t="n">
        <v>5</v>
      </c>
      <c r="C11" s="6" t="inlineStr">
        <is>
          <t>Rasio aktual/ekspektasi</t>
        </is>
      </c>
      <c r="D11" s="15">
        <f>D9/D10</f>
        <v/>
      </c>
      <c r="E11" s="13" t="inlineStr">
        <is>
          <t xml:space="preserve"> =D9/D10</t>
        </is>
      </c>
      <c r="F11" s="13" t="inlineStr">
        <is>
          <t>8 ÷ 2,5 = 3,2×.</t>
        </is>
      </c>
    </row>
    <row r="12">
      <c r="B12" s="11" t="n">
        <v>6</v>
      </c>
      <c r="C12" s="6" t="inlineStr">
        <is>
          <t>Zona Basel</t>
        </is>
      </c>
      <c r="D12" s="16">
        <f>IF(D9&lt;=4,"HIJAU",IF(D9&lt;=9,"KUNING","MERAH"))</f>
        <v/>
      </c>
      <c r="E12" s="13" t="inlineStr">
        <is>
          <t xml:space="preserve"> =IF(D9&lt;=4;"HIJAU";...)</t>
        </is>
      </c>
      <c r="F12" s="13" t="inlineStr">
        <is>
          <t>8 → zona KUNING (5–9).</t>
        </is>
      </c>
    </row>
    <row r="13">
      <c r="B13" s="11" t="n">
        <v>7</v>
      </c>
      <c r="C13" s="6" t="inlineStr">
        <is>
          <t>Pengali modal</t>
        </is>
      </c>
      <c r="D13" s="15">
        <f>IF(D9&lt;=4,3,IF(D9=5,3.4,IF(D9=6,3.5,IF(D9=7,3.65,IF(D9=8,3.75,IF(D9=9,3.85,4)))))</f>
        <v/>
      </c>
      <c r="E13" s="13" t="inlineStr">
        <is>
          <t xml:space="preserve"> =IF(D9&lt;=4;3;...)</t>
        </is>
      </c>
      <c r="F13" s="13" t="inlineStr">
        <is>
          <t>Dari 3,0 naik ke 3,75.</t>
        </is>
      </c>
    </row>
    <row r="15" ht="22" customHeight="1">
      <c r="B15" s="4" t="inlineStr">
        <is>
          <t>OUTPUT — INTERPRETASI</t>
        </is>
      </c>
    </row>
    <row r="16">
      <c r="B16" s="11" t="n">
        <v>8</v>
      </c>
      <c r="C16" s="17" t="inlineStr">
        <is>
          <t>Status model</t>
        </is>
      </c>
      <c r="D16" s="18">
        <f>IF(D11&gt;1,"Indikasi UNDERESTIMATE","Konsisten/over-conservative")</f>
        <v/>
      </c>
      <c r="E16" s="13" t="inlineStr">
        <is>
          <t xml:space="preserve"> =IF(D11&gt;1;...)</t>
        </is>
      </c>
      <c r="F16" s="13" t="inlineStr">
        <is>
          <t>3,2× lebih banyak exception dari ekspektasi.</t>
        </is>
      </c>
    </row>
    <row r="17">
      <c r="B17" s="11" t="n">
        <v>9</v>
      </c>
      <c r="C17" s="17" t="inlineStr">
        <is>
          <t>Penalti pengali vs hijau</t>
        </is>
      </c>
      <c r="D17" s="19">
        <f>D13-3</f>
        <v/>
      </c>
      <c r="E17" s="13" t="inlineStr">
        <is>
          <t xml:space="preserve"> =D13-3</t>
        </is>
      </c>
      <c r="F17" s="13" t="inlineStr">
        <is>
          <t>+0,75 × (VaR teragun) tambahan beban modal.</t>
        </is>
      </c>
    </row>
    <row r="19" ht="22" customHeight="1">
      <c r="B19" s="4" t="inlineStr">
        <is>
          <t>BLOK 2 — UJI KUPIEC POF (PROPORTION OF FAILURES)</t>
        </is>
      </c>
    </row>
    <row r="20" ht="20" customHeight="1">
      <c r="B20" s="10" t="inlineStr">
        <is>
          <t>No.</t>
        </is>
      </c>
      <c r="C20" s="10" t="inlineStr">
        <is>
          <t>Langkah</t>
        </is>
      </c>
      <c r="D20" s="10" t="inlineStr">
        <is>
          <t>Nilai</t>
        </is>
      </c>
      <c r="E20" s="10" t="inlineStr">
        <is>
          <t>Formula Excel</t>
        </is>
      </c>
      <c r="F20" s="10" t="inlineStr">
        <is>
          <t>Catatan</t>
        </is>
      </c>
    </row>
    <row r="21">
      <c r="B21" s="11" t="n">
        <v>1</v>
      </c>
      <c r="C21" s="6" t="inlineStr">
        <is>
          <t>Proporsi aktual p̂ = x/N</t>
        </is>
      </c>
      <c r="D21" s="20">
        <f>D9/D7</f>
        <v/>
      </c>
      <c r="E21" s="13" t="inlineStr">
        <is>
          <t xml:space="preserve"> =D9/D7</t>
        </is>
      </c>
      <c r="F21" s="13" t="inlineStr">
        <is>
          <t>8/250 = 3,2%.</t>
        </is>
      </c>
    </row>
    <row r="22">
      <c r="B22" s="11" t="n">
        <v>2</v>
      </c>
      <c r="C22" s="6" t="inlineStr">
        <is>
          <t>Proporsi harapan π = 1 − α</t>
        </is>
      </c>
      <c r="D22" s="20">
        <f>1-D8</f>
        <v/>
      </c>
      <c r="E22" s="13" t="inlineStr">
        <is>
          <t xml:space="preserve"> =1-D8</t>
        </is>
      </c>
      <c r="F22" s="13" t="inlineStr">
        <is>
          <t>1%.</t>
        </is>
      </c>
    </row>
    <row r="23">
      <c r="B23" s="11" t="n">
        <v>3</v>
      </c>
      <c r="C23" s="6" t="inlineStr">
        <is>
          <t>LR_POF</t>
        </is>
      </c>
      <c r="D23" s="21">
        <f>2*((D7-D9)*LN(1-D21)+D9*LN(D21)-(D7-D9)*LN(1-D22)-D9*LN(D22))</f>
        <v/>
      </c>
      <c r="E23" s="13" t="inlineStr">
        <is>
          <t xml:space="preserve"> =2*((N-x)*LN(1-p)+x*LN(p)-(N-x)*LN(1-pi)-x*LN(pi))</t>
        </is>
      </c>
      <c r="F23" s="13" t="inlineStr">
        <is>
          <t>−2 ln[L(π)/L(p̂)] — presisi ≈ 7,73 (deck ~5,91).</t>
        </is>
      </c>
    </row>
    <row r="24">
      <c r="B24" s="11" t="n">
        <v>4</v>
      </c>
      <c r="C24" s="6" t="inlineStr">
        <is>
          <t>Nilai kritis χ²(1) 5%</t>
        </is>
      </c>
      <c r="D24" s="21">
        <f>CHISQ.INV.RT(0.05,1)</f>
        <v/>
      </c>
      <c r="E24" s="13" t="inlineStr">
        <is>
          <t xml:space="preserve"> =CHISQ.INV.RT(0,05;1)</t>
        </is>
      </c>
      <c r="F24" s="13" t="inlineStr">
        <is>
          <t>3,841.</t>
        </is>
      </c>
    </row>
    <row r="26" ht="22" customHeight="1">
      <c r="B26" s="4" t="inlineStr">
        <is>
          <t>OUTPUT — KEPUTUSAN UJI</t>
        </is>
      </c>
    </row>
    <row r="27">
      <c r="B27" s="11" t="n">
        <v>5</v>
      </c>
      <c r="C27" s="17" t="inlineStr">
        <is>
          <t>Keputusan</t>
        </is>
      </c>
      <c r="D27" s="18">
        <f>IF(D23&gt;D24,IF(D21&gt;D22,"REJECT H0 — UNDERESTIMATE","REJECT H0 — OVER-CONSERVATIVE"),"Gagal tolak H0 — model konsisten")</f>
        <v/>
      </c>
      <c r="E27" s="13" t="inlineStr">
        <is>
          <t xml:space="preserve"> =IF(D23&gt;D24;...)</t>
        </is>
      </c>
      <c r="F27" s="13" t="inlineStr">
        <is>
          <t>7,73 &gt; 3,841 → reject: model VaR 99% underestimate.</t>
        </is>
      </c>
    </row>
    <row r="28">
      <c r="B28" s="11" t="n">
        <v>6</v>
      </c>
      <c r="C28" s="17" t="inlineStr">
        <is>
          <t>p-value pendekatan</t>
        </is>
      </c>
      <c r="D28" s="22">
        <f>CHISQ.DIST.RT(D23,1)</f>
        <v/>
      </c>
      <c r="E28" s="13" t="inlineStr">
        <is>
          <t xml:space="preserve"> =CHISQ.DIST.RT(D23;1)</t>
        </is>
      </c>
      <c r="F28" s="13" t="inlineStr">
        <is>
          <t>Probabilitas LR sebesar itu bila H0 benar.</t>
        </is>
      </c>
    </row>
    <row r="30" ht="22" customHeight="1">
      <c r="B30" s="4" t="inlineStr">
        <is>
          <t>BLOK 3 — TABEL ZONA TRAFFIC-LIGHT BASEL (250 HARI, VaR 99%)</t>
        </is>
      </c>
    </row>
    <row r="31" ht="20" customHeight="1">
      <c r="B31" s="10" t="inlineStr">
        <is>
          <t>No.</t>
        </is>
      </c>
      <c r="C31" s="10" t="inlineStr">
        <is>
          <t>Exception</t>
        </is>
      </c>
      <c r="D31" s="10" t="inlineStr">
        <is>
          <t>Zona</t>
        </is>
      </c>
      <c r="E31" s="10" t="inlineStr">
        <is>
          <t>Pengali</t>
        </is>
      </c>
      <c r="F31" s="10" t="inlineStr">
        <is>
          <t>Tindakan</t>
        </is>
      </c>
    </row>
    <row r="32">
      <c r="B32" s="11" t="n">
        <v>1</v>
      </c>
      <c r="C32" s="6" t="inlineStr">
        <is>
          <t>0 exception</t>
        </is>
      </c>
      <c r="D32" s="23" t="inlineStr">
        <is>
          <t>Hijau</t>
        </is>
      </c>
      <c r="E32" s="24" t="n">
        <v>3</v>
      </c>
      <c r="F32" s="13" t="inlineStr">
        <is>
          <t>Tidak ada — model akurat secara statistik</t>
        </is>
      </c>
    </row>
    <row r="33">
      <c r="B33" s="11" t="n">
        <v>2</v>
      </c>
      <c r="C33" s="6" t="inlineStr">
        <is>
          <t>4 exception</t>
        </is>
      </c>
      <c r="D33" s="23" t="inlineStr">
        <is>
          <t>Hijau (batas)</t>
        </is>
      </c>
      <c r="E33" s="24" t="n">
        <v>3</v>
      </c>
      <c r="F33" s="13" t="inlineStr">
        <is>
          <t>Masih tanpa sanksi; pantau clustering</t>
        </is>
      </c>
    </row>
    <row r="34">
      <c r="B34" s="11" t="n">
        <v>3</v>
      </c>
      <c r="C34" s="6" t="inlineStr">
        <is>
          <t>5 exception</t>
        </is>
      </c>
      <c r="D34" s="25" t="inlineStr">
        <is>
          <t>Kuning</t>
        </is>
      </c>
      <c r="E34" s="24" t="n">
        <v>3.4</v>
      </c>
      <c r="F34" s="13" t="inlineStr">
        <is>
          <t>Konsultasi regulator</t>
        </is>
      </c>
    </row>
    <row r="35">
      <c r="B35" s="11" t="n">
        <v>4</v>
      </c>
      <c r="C35" s="6" t="inlineStr">
        <is>
          <t>6 exception</t>
        </is>
      </c>
      <c r="D35" s="25" t="inlineStr">
        <is>
          <t>Kuning</t>
        </is>
      </c>
      <c r="E35" s="24" t="n">
        <v>3.5</v>
      </c>
      <c r="F35" s="13" t="inlineStr">
        <is>
          <t>Eskalasi</t>
        </is>
      </c>
    </row>
    <row r="36">
      <c r="B36" s="11" t="n">
        <v>5</v>
      </c>
      <c r="C36" s="6" t="inlineStr">
        <is>
          <t>7 exception</t>
        </is>
      </c>
      <c r="D36" s="25" t="inlineStr">
        <is>
          <t>Kuning</t>
        </is>
      </c>
      <c r="E36" s="24" t="n">
        <v>3.65</v>
      </c>
      <c r="F36" s="13" t="inlineStr">
        <is>
          <t>Investigasi model</t>
        </is>
      </c>
    </row>
    <row r="37">
      <c r="B37" s="11" t="n">
        <v>6</v>
      </c>
      <c r="C37" s="17" t="inlineStr">
        <is>
          <t>8 exception</t>
        </is>
      </c>
      <c r="D37" s="25" t="inlineStr">
        <is>
          <t>Kuning</t>
        </is>
      </c>
      <c r="E37" s="24" t="n">
        <v>3.75</v>
      </c>
      <c r="F37" s="13" t="inlineStr">
        <is>
          <t>Penyesuaian wajib</t>
        </is>
      </c>
    </row>
    <row r="38">
      <c r="B38" s="11" t="n">
        <v>7</v>
      </c>
      <c r="C38" s="6" t="inlineStr">
        <is>
          <t>9 exception</t>
        </is>
      </c>
      <c r="D38" s="25" t="inlineStr">
        <is>
          <t>Kuning</t>
        </is>
      </c>
      <c r="E38" s="24" t="n">
        <v>3.85</v>
      </c>
      <c r="F38" s="13" t="inlineStr">
        <is>
          <t>Peringatan formal</t>
        </is>
      </c>
    </row>
    <row r="39">
      <c r="B39" s="11" t="n">
        <v>8</v>
      </c>
      <c r="C39" s="6" t="inlineStr">
        <is>
          <t>10 exception</t>
        </is>
      </c>
      <c r="D39" s="26" t="inlineStr">
        <is>
          <t>Merah</t>
        </is>
      </c>
      <c r="E39" s="24" t="n">
        <v>4</v>
      </c>
      <c r="F39" s="13" t="inlineStr">
        <is>
          <t>Pengali 4 otomatis; audit model</t>
        </is>
      </c>
    </row>
  </sheetData>
  <mergeCells count="7">
    <mergeCell ref="B30:F30"/>
    <mergeCell ref="B2:F2"/>
    <mergeCell ref="B15:F15"/>
    <mergeCell ref="B3:F3"/>
    <mergeCell ref="B19:F19"/>
    <mergeCell ref="B5:F5"/>
    <mergeCell ref="B26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