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92740A5E-CCD2-46AC-85AA-F4FED0C8FF9B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2" l="1"/>
  <c r="D46" i="2" s="1"/>
  <c r="D47" i="2" s="1"/>
  <c r="D24" i="2"/>
  <c r="D27" i="2" s="1"/>
  <c r="D29" i="2" s="1"/>
  <c r="D15" i="2"/>
  <c r="D14" i="2"/>
  <c r="D13" i="2"/>
  <c r="D25" i="2" l="1"/>
  <c r="D26" i="2" s="1"/>
</calcChain>
</file>

<file path=xl/sharedStrings.xml><?xml version="1.0" encoding="utf-8"?>
<sst xmlns="http://schemas.openxmlformats.org/spreadsheetml/2006/main" count="111" uniqueCount="106">
  <si>
    <t>TEMPLATE ANALISIS 5C — SINTESIS KE REKOMENDASI KREDIT</t>
  </si>
  <si>
    <t>Mata kuliah</t>
  </si>
  <si>
    <t>Manajemen Risiko Kredit (mm-manajemen-risiko-kredit)</t>
  </si>
  <si>
    <t>Deck perujuk</t>
  </si>
  <si>
    <t>Pertemuan 2 — Analisis 5C Karakter Kredit</t>
  </si>
  <si>
    <t>Latihan deck</t>
  </si>
  <si>
    <t>Hitung dari Nol: Sintesis 5C ke Rekomendasi Kredit; pemetaan 5C ke PD/LGD/EAD; mini-kasus UMKM Jepara</t>
  </si>
  <si>
    <t>CONTOH DARI DECK (ANGKA SAMA)</t>
  </si>
  <si>
    <t>Skenario 1</t>
  </si>
  <si>
    <t>PT XYZ (distribusi consumer goods): Character 4/5, Capacity 2/5, Capital 3/5, Collateral 4/5, Condition 3/5. Plafond diminta Rp 50 M; agunan tanah Rp 80 M (FSV 70%).</t>
  </si>
  <si>
    <t>Skenario 2</t>
  </si>
  <si>
    <t>UMKM mebel Jepara: plafond KMK Rp 3 M, tanah rumah pribadi Rp 2 M (FSV 70%) — LTV &gt; 200% (overcollateralized).</t>
  </si>
  <si>
    <t>HASIL KUNCI</t>
  </si>
  <si>
    <t>Skor rata-rata PT XYZ</t>
  </si>
  <si>
    <t>3,2 — tapi menyembunyikan Capacity lemah (2/5, DSCR 1,1x)</t>
  </si>
  <si>
    <t>LTV plafond diminta</t>
  </si>
  <si>
    <t>Rp 50 M / FSV Rp 56 M = 89% (marginal)</t>
  </si>
  <si>
    <t>Rekomendasi deck</t>
  </si>
  <si>
    <t>Conditional approve: plafond Rp 45 M (LTV 80%), covenant DSCR &gt;= 1,2x, tenor 3 thn</t>
  </si>
  <si>
    <t>LTV UMKM Jepara</t>
  </si>
  <si>
    <t>Rp 3 M / FSV Rp 1,4 M = 214% (overcollateralized)</t>
  </si>
  <si>
    <t>RUMUS INTI</t>
  </si>
  <si>
    <t>Sintesis 5C</t>
  </si>
  <si>
    <t>Bukan rata-rata sederhana — C terendah menentukan PD</t>
  </si>
  <si>
    <t>LTV</t>
  </si>
  <si>
    <t>LTV = plafond / FSV; FSV = nilai pasar x (1 - haircut)</t>
  </si>
  <si>
    <t>Pemetaan</t>
  </si>
  <si>
    <t>Character/Capital/Condition -&gt; PD; Collateral -&gt; LGD; Capacity -&gt; PD &amp; EAD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</si>
  <si>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</si>
  <si>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</si>
  <si>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</si>
  <si>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</si>
  <si>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</si>
  <si>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</si>
  <si>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</si>
  <si>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</si>
  <si>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</si>
  <si>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</si>
  <si>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SINTESIS 5C PT XYZ — DARI SKOR KE STRUKTUR KREDIT (P2)</t>
  </si>
  <si>
    <t>Mirror 'Hitung dari Nol' P2: skor 4/2/3/4/3, plafond diminta Rp 50 M, agunan Rp 80 M.</t>
  </si>
  <si>
    <t>BLOK 1 — SKOR 5C (input, skala 1-5)</t>
  </si>
  <si>
    <t>Skor Character (1-5)</t>
  </si>
  <si>
    <t>Penilaian kualitatif credit officer</t>
  </si>
  <si>
    <t>Skor Capacity (1-5)</t>
  </si>
  <si>
    <t>Skor Capital (1-5)</t>
  </si>
  <si>
    <t>Skor Collateral (1-5)</t>
  </si>
  <si>
    <t>Skor Condition (1-5)</t>
  </si>
  <si>
    <t>LANGKAH BERTAHAP (formula hidup)</t>
  </si>
  <si>
    <t>Rata-rata skor sederhana</t>
  </si>
  <si>
    <t>Deck: (4+2+3+4+3)/5 = 3,2 — terlihat cukup, tapi menyesatkan</t>
  </si>
  <si>
    <t>C terendah (MIN)</t>
  </si>
  <si>
    <t>Capacity 2/5 -&gt; DSCR base 1,1x (threshold 1,3x)</t>
  </si>
  <si>
    <t>C terendah = komponen mana?</t>
  </si>
  <si>
    <t>Capacity lemah -&gt; PD naik; rata-rata menyembunyikannya</t>
  </si>
  <si>
    <t>BLOK 2 — COLLATERAL &amp; LTV</t>
  </si>
  <si>
    <t>Plafond diminta (Rp M)</t>
  </si>
  <si>
    <t>Pengajuan debitur</t>
  </si>
  <si>
    <t>Agunan tanah — nilai pasar (Rp M)</t>
  </si>
  <si>
    <t>Appraisal</t>
  </si>
  <si>
    <t>FSV (% dari pasar)</t>
  </si>
  <si>
    <t>Forced sale value = 70% x pasar</t>
  </si>
  <si>
    <t>Plafond rekomendasi struktur (Rp M)</t>
  </si>
  <si>
    <t>Conditional approve deck</t>
  </si>
  <si>
    <t>Covenant DSCR minimal (x)</t>
  </si>
  <si>
    <t>Early warning paket rekomendasi</t>
  </si>
  <si>
    <t>FSV agunan (Rp M)</t>
  </si>
  <si>
    <t>'= 80 x 70% = 56</t>
  </si>
  <si>
    <t>LTV plafond diminta = plafond / FSV</t>
  </si>
  <si>
    <t>'= 50 / 56 = 89% (marginal)</t>
  </si>
  <si>
    <t>Status LTV plafond diminta</t>
  </si>
  <si>
    <t>Deck: LTV 89% marginal</t>
  </si>
  <si>
    <t>LTV plafond rekomendasi Rp 45 M</t>
  </si>
  <si>
    <t>'= 45 / 56 = 80%</t>
  </si>
  <si>
    <t>REKOMENDASI SINTESIS 5C</t>
  </si>
  <si>
    <t>Deck: conditional approve, bukan approve/reject biner</t>
  </si>
  <si>
    <t>BLOK 3 — PEMETAAN 5C KE KOMPONEN EL (P2)</t>
  </si>
  <si>
    <t>C</t>
  </si>
  <si>
    <t>Komponen EL terdampak</t>
  </si>
  <si>
    <t>Mekanisme</t>
  </si>
  <si>
    <t>Character</t>
  </si>
  <si>
    <t>PD</t>
  </si>
  <si>
    <t>Rekam jejak buruk -&gt; PD naik; integritas tinggi -&gt; PD turun</t>
  </si>
  <si>
    <t>Capacity</t>
  </si>
  <si>
    <t>PD, EAD</t>
  </si>
  <si>
    <t>Arus kas lemah -&gt; PD naik; revolving drawn naik saat stress</t>
  </si>
  <si>
    <t>Capital</t>
  </si>
  <si>
    <t>Solvabilitas rendah (DAR tinggi) -&gt; PD naik saat shock</t>
  </si>
  <si>
    <t>Collateral</t>
  </si>
  <si>
    <t>LGD</t>
  </si>
  <si>
    <t>Agunan likuid &amp; kuat -&gt; LGD turun</t>
  </si>
  <si>
    <t>Condition</t>
  </si>
  <si>
    <t>PD (sistemik)</t>
  </si>
  <si>
    <t>Siklus turun di sektor -&gt; PD naik semua debitur sektor</t>
  </si>
  <si>
    <t>BLOK 4 — MINI-KASUS UMKM JEPARA: LTV OVERCOLLATERALIZED</t>
  </si>
  <si>
    <t>Plafond KMK diminta (Rp M)</t>
  </si>
  <si>
    <t>Modal kerja ekspor mebel</t>
  </si>
  <si>
    <t>Tanah rumah pribadi (Rp M)</t>
  </si>
  <si>
    <t>Appraisal BPN</t>
  </si>
  <si>
    <t>FSV (% pasar)</t>
  </si>
  <si>
    <t>Deck: FSV Rp 1,4 M</t>
  </si>
  <si>
    <t>FSV tanah pribadi (Rp M)</t>
  </si>
  <si>
    <t>'= 2 x 70% = 1,4</t>
  </si>
  <si>
    <t>LTV = plafond / FSV</t>
  </si>
  <si>
    <t>'= 3 / 1,4 = 214%</t>
  </si>
  <si>
    <t>STATUS AGUNAN</t>
  </si>
  <si>
    <t>Deck: approve Rp 3 M + covenant ekspor &gt;= 60% omzet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</si>
</sst>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0.00&quot;×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0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0" fontId="7" fillId="6" borderId="2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1" t="s">
        <v>0</v>
      </c>
      <c r="C2" s="22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ht="30" x14ac:dyDescent="0.25">
      <c r="B6" s="1" t="s">
        <v>5</v>
      </c>
      <c r="C6" s="2" t="s">
        <v>6</v>
      </c>
    </row>
    <row r="8" spans="2:3" ht="20.100000000000001" customHeight="1" x14ac:dyDescent="0.25">
      <c r="B8" s="24" t="s">
        <v>7</v>
      </c>
      <c r="C8" s="22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2" spans="2:3" ht="20.100000000000001" customHeight="1" x14ac:dyDescent="0.25">
      <c r="B12" s="24" t="s">
        <v>12</v>
      </c>
      <c r="C12" s="22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8" spans="2:3" ht="20.100000000000001" customHeight="1" x14ac:dyDescent="0.25">
      <c r="B18" s="24" t="s">
        <v>21</v>
      </c>
      <c r="C18" s="22"/>
    </row>
    <row r="19" spans="2:3" x14ac:dyDescent="0.25">
      <c r="B19" s="4" t="s">
        <v>22</v>
      </c>
      <c r="C19" s="2" t="s">
        <v>23</v>
      </c>
    </row>
    <row r="20" spans="2:3" x14ac:dyDescent="0.25">
      <c r="B20" s="4" t="s">
        <v>24</v>
      </c>
      <c r="C20" s="2" t="s">
        <v>25</v>
      </c>
    </row>
    <row r="21" spans="2:3" x14ac:dyDescent="0.25">
      <c r="B21" s="4" t="s">
        <v>26</v>
      </c>
      <c r="C21" s="2" t="s">
        <v>27</v>
      </c>
    </row>
    <row r="23" spans="2:3" x14ac:dyDescent="0.25">
      <c r="B23" s="24" t="s">
        <v>28</v>
      </c>
      <c r="C23" s="22"/>
    </row>
    <row r="24" spans="2:3" ht="30" x14ac:dyDescent="0.25">
      <c r="B24" s="4" t="s">
        <v>29</v>
      </c>
      <c r="C24" s="2" t="s">
        <v>30</v>
      </c>
    </row>
    <row r="25" spans="2:3" x14ac:dyDescent="0.25">
      <c r="B25" s="5" t="s">
        <v>31</v>
      </c>
      <c r="C25" s="2" t="s">
        <v>32</v>
      </c>
    </row>
    <row r="26" spans="2:3" x14ac:dyDescent="0.25">
      <c r="B26" s="6" t="s">
        <v>33</v>
      </c>
      <c r="C26" s="2" t="s">
        <v>34</v>
      </c>
    </row>
    <row r="27" spans="2:3" x14ac:dyDescent="0.25">
      <c r="B27" s="7" t="s">
        <v>35</v>
      </c>
      <c r="C27" s="2" t="s">
        <v>36</v>
      </c>
    </row>
    <row r="29" spans="2:3" x14ac:dyDescent="0.25">
      <c r="B29" s="23" t="s">
        <v>37</v>
      </c>
      <c r="C29" s="22"/>
    </row>
  </sheetData>
  <mergeCells count="6">
    <mergeCell ref="B2:C2"/>
    <mergeCell ref="B29:C29"/>
    <mergeCell ref="B23:C23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7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1" t="s">
        <v>38</v>
      </c>
      <c r="C2" s="22"/>
      <c r="D2" s="22"/>
      <c r="E2" s="22"/>
    </row>
    <row r="3" spans="2:5" x14ac:dyDescent="0.25">
      <c r="B3" s="26" t="s">
        <v>39</v>
      </c>
      <c r="C3" s="22"/>
      <c r="D3" s="22"/>
      <c r="E3" s="22"/>
    </row>
    <row r="5" spans="2:5" ht="20.100000000000001" customHeight="1" x14ac:dyDescent="0.25">
      <c r="B5" s="24" t="s">
        <v>40</v>
      </c>
      <c r="C5" s="22"/>
      <c r="D5" s="22"/>
      <c r="E5" s="22"/>
    </row>
    <row r="6" spans="2:5" x14ac:dyDescent="0.25">
      <c r="C6" s="2" t="s">
        <v>41</v>
      </c>
      <c r="D6" s="8">
        <v>4</v>
      </c>
      <c r="E6" s="9" t="s">
        <v>42</v>
      </c>
    </row>
    <row r="7" spans="2:5" x14ac:dyDescent="0.25">
      <c r="C7" s="2" t="s">
        <v>43</v>
      </c>
      <c r="D7" s="8">
        <v>2</v>
      </c>
      <c r="E7" s="9" t="s">
        <v>42</v>
      </c>
    </row>
    <row r="8" spans="2:5" x14ac:dyDescent="0.25">
      <c r="C8" s="2" t="s">
        <v>44</v>
      </c>
      <c r="D8" s="8">
        <v>3</v>
      </c>
      <c r="E8" s="9" t="s">
        <v>42</v>
      </c>
    </row>
    <row r="9" spans="2:5" x14ac:dyDescent="0.25">
      <c r="C9" s="2" t="s">
        <v>45</v>
      </c>
      <c r="D9" s="8">
        <v>4</v>
      </c>
      <c r="E9" s="9" t="s">
        <v>42</v>
      </c>
    </row>
    <row r="10" spans="2:5" x14ac:dyDescent="0.25">
      <c r="C10" s="2" t="s">
        <v>46</v>
      </c>
      <c r="D10" s="8">
        <v>3</v>
      </c>
      <c r="E10" s="9" t="s">
        <v>42</v>
      </c>
    </row>
    <row r="12" spans="2:5" ht="20.100000000000001" customHeight="1" x14ac:dyDescent="0.25">
      <c r="B12" s="24" t="s">
        <v>47</v>
      </c>
      <c r="C12" s="22"/>
      <c r="D12" s="22"/>
      <c r="E12" s="22"/>
    </row>
    <row r="13" spans="2:5" x14ac:dyDescent="0.25">
      <c r="B13" s="10">
        <v>1</v>
      </c>
      <c r="C13" s="2" t="s">
        <v>48</v>
      </c>
      <c r="D13" s="11">
        <f>AVERAGE(D6:D10)</f>
        <v>3.2</v>
      </c>
      <c r="E13" s="9" t="s">
        <v>49</v>
      </c>
    </row>
    <row r="14" spans="2:5" x14ac:dyDescent="0.25">
      <c r="B14" s="10">
        <v>2</v>
      </c>
      <c r="C14" s="2" t="s">
        <v>50</v>
      </c>
      <c r="D14" s="12">
        <f>MIN(D6:D10)</f>
        <v>2</v>
      </c>
      <c r="E14" s="9" t="s">
        <v>51</v>
      </c>
    </row>
    <row r="15" spans="2:5" x14ac:dyDescent="0.25">
      <c r="B15" s="10">
        <v>3</v>
      </c>
      <c r="C15" s="2" t="s">
        <v>52</v>
      </c>
      <c r="D15" s="13" t="str">
        <f>INDEX({"Character";"Capacity";"Capital";"Collateral";"Condition"},MATCH(MIN(D6:D10),D6:D10,0))</f>
        <v>Capacity</v>
      </c>
      <c r="E15" s="9" t="s">
        <v>53</v>
      </c>
    </row>
    <row r="17" spans="2:5" ht="20.100000000000001" customHeight="1" x14ac:dyDescent="0.25">
      <c r="B17" s="24" t="s">
        <v>54</v>
      </c>
      <c r="C17" s="22"/>
      <c r="D17" s="22"/>
      <c r="E17" s="22"/>
    </row>
    <row r="18" spans="2:5" x14ac:dyDescent="0.25">
      <c r="C18" s="2" t="s">
        <v>55</v>
      </c>
      <c r="D18" s="14">
        <v>50</v>
      </c>
      <c r="E18" s="9" t="s">
        <v>56</v>
      </c>
    </row>
    <row r="19" spans="2:5" x14ac:dyDescent="0.25">
      <c r="C19" s="2" t="s">
        <v>57</v>
      </c>
      <c r="D19" s="14">
        <v>80</v>
      </c>
      <c r="E19" s="9" t="s">
        <v>58</v>
      </c>
    </row>
    <row r="20" spans="2:5" x14ac:dyDescent="0.25">
      <c r="C20" s="2" t="s">
        <v>59</v>
      </c>
      <c r="D20" s="15">
        <v>0.7</v>
      </c>
      <c r="E20" s="9" t="s">
        <v>60</v>
      </c>
    </row>
    <row r="21" spans="2:5" x14ac:dyDescent="0.25">
      <c r="C21" s="2" t="s">
        <v>61</v>
      </c>
      <c r="D21" s="14">
        <v>45</v>
      </c>
      <c r="E21" s="9" t="s">
        <v>62</v>
      </c>
    </row>
    <row r="22" spans="2:5" x14ac:dyDescent="0.25">
      <c r="C22" s="2" t="s">
        <v>63</v>
      </c>
      <c r="D22" s="16">
        <v>1.2</v>
      </c>
      <c r="E22" s="9" t="s">
        <v>64</v>
      </c>
    </row>
    <row r="24" spans="2:5" x14ac:dyDescent="0.25">
      <c r="B24" s="10">
        <v>4</v>
      </c>
      <c r="C24" s="2" t="s">
        <v>65</v>
      </c>
      <c r="D24" s="17">
        <f>D19*D20</f>
        <v>56</v>
      </c>
      <c r="E24" s="9" t="s">
        <v>66</v>
      </c>
    </row>
    <row r="25" spans="2:5" x14ac:dyDescent="0.25">
      <c r="B25" s="10">
        <v>5</v>
      </c>
      <c r="C25" s="2" t="s">
        <v>67</v>
      </c>
      <c r="D25" s="18">
        <f>D18/D24</f>
        <v>0.8928571428571429</v>
      </c>
      <c r="E25" s="9" t="s">
        <v>68</v>
      </c>
    </row>
    <row r="26" spans="2:5" x14ac:dyDescent="0.25">
      <c r="B26" s="10">
        <v>6</v>
      </c>
      <c r="C26" s="2" t="s">
        <v>69</v>
      </c>
      <c r="D26" s="13" t="str">
        <f>IF(D25&gt;0.85,"MARGINAL (&gt;85%)","AMAN")</f>
        <v>MARGINAL (&gt;85%)</v>
      </c>
      <c r="E26" s="9" t="s">
        <v>70</v>
      </c>
    </row>
    <row r="27" spans="2:5" x14ac:dyDescent="0.25">
      <c r="B27" s="10">
        <v>7</v>
      </c>
      <c r="C27" s="2" t="s">
        <v>71</v>
      </c>
      <c r="D27" s="18">
        <f>D21/D24</f>
        <v>0.8035714285714286</v>
      </c>
      <c r="E27" s="9" t="s">
        <v>72</v>
      </c>
    </row>
    <row r="29" spans="2:5" x14ac:dyDescent="0.25">
      <c r="C29" s="4" t="s">
        <v>73</v>
      </c>
      <c r="D29" s="19" t="str">
        <f>IF(AND(D27&lt;=0.85,D22&gt;=1.2),"CONDITIONAL APPROVE — plafond Rp 45 M; covenant DSCR &gt;= 1,2x; tenor 3 thn","REVIEW STRUKTUR")</f>
        <v>CONDITIONAL APPROVE — plafond Rp 45 M; covenant DSCR &gt;= 1,2x; tenor 3 thn</v>
      </c>
      <c r="E29" s="9" t="s">
        <v>74</v>
      </c>
    </row>
    <row r="32" spans="2:5" ht="20.100000000000001" customHeight="1" x14ac:dyDescent="0.25">
      <c r="B32" s="24" t="s">
        <v>75</v>
      </c>
      <c r="C32" s="22"/>
      <c r="D32" s="22"/>
      <c r="E32" s="22"/>
    </row>
    <row r="33" spans="2:5" ht="24" customHeight="1" x14ac:dyDescent="0.25">
      <c r="B33" s="3" t="s">
        <v>76</v>
      </c>
      <c r="C33" s="3" t="s">
        <v>77</v>
      </c>
      <c r="D33" s="3" t="s">
        <v>78</v>
      </c>
    </row>
    <row r="34" spans="2:5" ht="45" x14ac:dyDescent="0.25">
      <c r="B34" s="20" t="s">
        <v>79</v>
      </c>
      <c r="C34" s="6" t="s">
        <v>80</v>
      </c>
      <c r="D34" s="25" t="s">
        <v>81</v>
      </c>
      <c r="E34" s="22"/>
    </row>
    <row r="35" spans="2:5" ht="45" x14ac:dyDescent="0.25">
      <c r="B35" s="20" t="s">
        <v>82</v>
      </c>
      <c r="C35" s="6" t="s">
        <v>83</v>
      </c>
      <c r="D35" s="25" t="s">
        <v>84</v>
      </c>
      <c r="E35" s="22"/>
    </row>
    <row r="36" spans="2:5" ht="30" x14ac:dyDescent="0.25">
      <c r="B36" s="20" t="s">
        <v>85</v>
      </c>
      <c r="C36" s="6" t="s">
        <v>80</v>
      </c>
      <c r="D36" s="25" t="s">
        <v>86</v>
      </c>
      <c r="E36" s="22"/>
    </row>
    <row r="37" spans="2:5" ht="45" x14ac:dyDescent="0.25">
      <c r="B37" s="20" t="s">
        <v>87</v>
      </c>
      <c r="C37" s="6" t="s">
        <v>88</v>
      </c>
      <c r="D37" s="25" t="s">
        <v>89</v>
      </c>
      <c r="E37" s="22"/>
    </row>
    <row r="38" spans="2:5" ht="45" x14ac:dyDescent="0.25">
      <c r="B38" s="20" t="s">
        <v>90</v>
      </c>
      <c r="C38" s="6" t="s">
        <v>91</v>
      </c>
      <c r="D38" s="25" t="s">
        <v>92</v>
      </c>
      <c r="E38" s="22"/>
    </row>
    <row r="40" spans="2:5" ht="20.100000000000001" customHeight="1" x14ac:dyDescent="0.25">
      <c r="B40" s="24" t="s">
        <v>93</v>
      </c>
      <c r="C40" s="22"/>
      <c r="D40" s="22"/>
      <c r="E40" s="22"/>
    </row>
    <row r="41" spans="2:5" x14ac:dyDescent="0.25">
      <c r="C41" s="2" t="s">
        <v>94</v>
      </c>
      <c r="D41" s="14">
        <v>3</v>
      </c>
      <c r="E41" s="9" t="s">
        <v>95</v>
      </c>
    </row>
    <row r="42" spans="2:5" x14ac:dyDescent="0.25">
      <c r="C42" s="2" t="s">
        <v>96</v>
      </c>
      <c r="D42" s="14">
        <v>2</v>
      </c>
      <c r="E42" s="9" t="s">
        <v>97</v>
      </c>
    </row>
    <row r="43" spans="2:5" x14ac:dyDescent="0.25">
      <c r="C43" s="2" t="s">
        <v>98</v>
      </c>
      <c r="D43" s="15">
        <v>0.7</v>
      </c>
      <c r="E43" s="9" t="s">
        <v>99</v>
      </c>
    </row>
    <row r="45" spans="2:5" x14ac:dyDescent="0.25">
      <c r="B45" s="10">
        <v>1</v>
      </c>
      <c r="C45" s="2" t="s">
        <v>100</v>
      </c>
      <c r="D45" s="17">
        <f>D42*D43</f>
        <v>1.4</v>
      </c>
      <c r="E45" s="9" t="s">
        <v>101</v>
      </c>
    </row>
    <row r="46" spans="2:5" x14ac:dyDescent="0.25">
      <c r="B46" s="10">
        <v>2</v>
      </c>
      <c r="C46" s="2" t="s">
        <v>102</v>
      </c>
      <c r="D46" s="18">
        <f>D41/D45</f>
        <v>2.1428571428571428</v>
      </c>
      <c r="E46" s="9" t="s">
        <v>103</v>
      </c>
    </row>
    <row r="47" spans="2:5" x14ac:dyDescent="0.25">
      <c r="C47" s="4" t="s">
        <v>104</v>
      </c>
      <c r="D47" s="19" t="str">
        <f>IF(D46&gt;2,"OVERCOLLATERALIZED (LTV &gt; 200%)","CUKUP")</f>
        <v>OVERCOLLATERALIZED (LTV &gt; 200%)</v>
      </c>
      <c r="E47" s="9" t="s">
        <v>105</v>
      </c>
    </row>
  </sheetData>
  <mergeCells count="12">
    <mergeCell ref="B3:E3"/>
    <mergeCell ref="B5:E5"/>
    <mergeCell ref="B2:E2"/>
    <mergeCell ref="D36:E36"/>
    <mergeCell ref="D35:E35"/>
    <mergeCell ref="B32:E32"/>
    <mergeCell ref="B17:E17"/>
    <mergeCell ref="B40:E40"/>
    <mergeCell ref="B12:E12"/>
    <mergeCell ref="D34:E34"/>
    <mergeCell ref="D37:E37"/>
    <mergeCell ref="D38:E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2026-08-14T17:26:40Z</dcterms:modified>
</cp:coreProperties>
</file>