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INPUT" sheetId="2" state="visible" r:id="rId2"/>
    <sheet xmlns:r="http://schemas.openxmlformats.org/officeDocument/2006/relationships" name="KALKULATOR_MURABAHAH" sheetId="3" state="visible" r:id="rId3"/>
    <sheet xmlns:r="http://schemas.openxmlformats.org/officeDocument/2006/relationships" name="EQUIVALENT_RATE" sheetId="4" state="visible" r:id="rId4"/>
    <sheet xmlns:r="http://schemas.openxmlformats.org/officeDocument/2006/relationships" name="KALKULATOR_MUDHARABAH" sheetId="5" state="visible" r:id="rId5"/>
    <sheet xmlns:r="http://schemas.openxmlformats.org/officeDocument/2006/relationships" name="IJARAH" sheetId="6" state="visible" r:id="rId6"/>
    <sheet xmlns:r="http://schemas.openxmlformats.org/officeDocument/2006/relationships" name="PERBANDINGAN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1F4E78"/>
      <sz val="11"/>
    </font>
    <font>
      <name val="Calibri"/>
      <i val="1"/>
      <color rgb="00595959"/>
      <sz val="10"/>
    </font>
  </fonts>
  <fills count="7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/>
    </xf>
    <xf numFmtId="0" fontId="4" fillId="4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0" borderId="1" pivotButton="0" quotePrefix="0" xfId="0"/>
    <xf numFmtId="3" fontId="0" fillId="5" borderId="1" pivotButton="0" quotePrefix="0" xfId="0"/>
    <xf numFmtId="10" fontId="0" fillId="5" borderId="1" pivotButton="0" quotePrefix="0" xfId="0"/>
    <xf numFmtId="0" fontId="0" fillId="5" borderId="1" pivotButton="0" quotePrefix="0" xfId="0"/>
    <xf numFmtId="3" fontId="0" fillId="0" borderId="0" pivotButton="0" quotePrefix="0" xfId="0"/>
    <xf numFmtId="3" fontId="0" fillId="6" borderId="1" pivotButton="0" quotePrefix="0" xfId="0"/>
    <xf numFmtId="10" fontId="0" fillId="6" borderId="1" pivotButton="0" quotePrefix="0" xfId="0"/>
    <xf numFmtId="0" fontId="0" fillId="0" borderId="0" applyAlignment="1" pivotButton="0" quotePrefix="0" xfId="0">
      <alignment vertical="top" wrapText="1"/>
    </xf>
    <xf numFmtId="10" fontId="0" fillId="0" borderId="1" pivotButton="0" quotePrefix="0" xfId="0"/>
    <xf numFmtId="0" fontId="0" fillId="6" borderId="1" pivotButton="0" quotePrefix="0" xfId="0"/>
    <xf numFmtId="3" fontId="0" fillId="0" borderId="1" pivotButton="0" quotePrefix="0" xfId="0"/>
    <xf numFmtId="3" fontId="4" fillId="0" borderId="1" pivotButton="0" quotePrefix="0" xfId="0"/>
    <xf numFmtId="3" fontId="4" fillId="6" borderId="1" pivotButton="0" quotePrefix="0" xfId="0"/>
    <xf numFmtId="0" fontId="4" fillId="0" borderId="1" pivotButton="0" quotePrefix="0" xfId="0"/>
    <xf numFmtId="164" fontId="0" fillId="6" borderId="1" pivotButton="0" quotePrefix="0" xfId="0"/>
    <xf numFmtId="1" fontId="0" fillId="6" borderId="1" pivotButton="0" quotePrefix="0" xfId="0"/>
    <xf numFmtId="0" fontId="0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E27"/>
  <sheetViews>
    <sheetView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70" customWidth="1" min="3" max="3"/>
    <col width="30" customWidth="1" min="4" max="4"/>
    <col width="20" customWidth="1" min="5" max="5"/>
  </cols>
  <sheetData>
    <row r="1" ht="26" customHeight="1">
      <c r="B1" s="1" t="inlineStr">
        <is>
          <t>Excel Companion · Akuntansi Perbankan Syariah (Murabahah · Mudharabah · Ijarah)</t>
        </is>
      </c>
    </row>
    <row r="3">
      <c r="B3" s="2" t="inlineStr">
        <is>
          <t>Workbook ini menghitung tiga akad inti bank syariah pada skenario pembiayaan &amp; deposito ilustratif. SEMUA sel hasil adalah FORMULA HIDUP — ubah parameter di sheet INPUT, seluruh kalkulator, jadwal amortisasi, dan perbandingan ikut berubah. Mengacu PSAK Syariah (PSAK 100–107, IAI).</t>
        </is>
      </c>
    </row>
    <row r="4"/>
    <row r="5"/>
    <row r="6"/>
    <row r="8">
      <c r="B8" s="3" t="inlineStr">
        <is>
          <t>Sheet</t>
        </is>
      </c>
      <c r="C8" s="3" t="inlineStr">
        <is>
          <t>Isi</t>
        </is>
      </c>
    </row>
    <row r="9" ht="32" customHeight="1">
      <c r="B9" s="4" t="inlineStr">
        <is>
          <t>INPUT</t>
        </is>
      </c>
      <c r="C9" s="5" t="inlineStr">
        <is>
          <t>Parameter umum: pokok murabahah, tarif flat, tenor, nisbah, laba realisasi, parameter ijarah. SUMBER KEBENARAN tunggal.</t>
        </is>
      </c>
    </row>
    <row r="10" ht="32" customHeight="1">
      <c r="B10" s="4" t="inlineStr">
        <is>
          <t>KALKULATOR_MURABAHAH</t>
        </is>
      </c>
      <c r="C10" s="5" t="inlineStr">
        <is>
          <t>Margin murabahah: margin total, harga jual, cicilan, jadwal amortisasi margin tertunda (PSAK 102).</t>
        </is>
      </c>
    </row>
    <row r="11" ht="32" customHeight="1">
      <c r="B11" s="4" t="inlineStr">
        <is>
          <t>EQUIVALENT_RATE</t>
        </is>
      </c>
      <c r="C11" s="5" t="inlineStr">
        <is>
          <t>Equivalent Rate flat → efektif via =RATE(). Komparasi transparan vs bunga konvensional.</t>
        </is>
      </c>
    </row>
    <row r="12" ht="32" customHeight="1">
      <c r="B12" s="4" t="inlineStr">
        <is>
          <t>KALKULATOR_MUDHARABAH</t>
        </is>
      </c>
      <c r="C12" s="5" t="inlineStr">
        <is>
          <t>Bagi hasil mudharabah: laba realisasi, nisbah, bagi hasil nasabah vs bank, skenario rugi (PSAK 105).</t>
        </is>
      </c>
    </row>
    <row r="13" ht="32" customHeight="1">
      <c r="B13" s="4" t="inlineStr">
        <is>
          <t>IJARAH</t>
        </is>
      </c>
      <c r="C13" s="5" t="inlineStr">
        <is>
          <t>Ijarah / IMBT: ujrah, depresiasi paralel, margin tahunan bank (PSAK 106).</t>
        </is>
      </c>
    </row>
    <row r="14" ht="32" customHeight="1">
      <c r="B14" s="4" t="inlineStr">
        <is>
          <t>PERBANDINGAN</t>
        </is>
      </c>
      <c r="C14" s="5" t="inlineStr">
        <is>
          <t>Side-by-side murabahah vs kredit konvensional &amp; deposito mudharabah vs bunga.</t>
        </is>
      </c>
    </row>
    <row r="16">
      <c r="B16" s="6" t="inlineStr">
        <is>
          <t>CATATAN REGULASI</t>
        </is>
      </c>
    </row>
    <row r="17">
      <c r="B17" s="7" t="inlineStr">
        <is>
          <t>PSAK 100  : Penyajian Laporan Keuangan Syariah (termasuk laporan dana zakat &amp; dana kebajikan).</t>
        </is>
      </c>
    </row>
    <row r="18">
      <c r="B18" s="7" t="inlineStr">
        <is>
          <t>PSAK 101  : Pengakuan, Pengukuran, Penyajian, Pengungkapan — kerangka umum akuntansi syariah.</t>
        </is>
      </c>
    </row>
    <row r="19">
      <c r="B19" s="7" t="inlineStr">
        <is>
          <t>PSAK 102  : Murabahah — jual-beli dengan markup; margin tertunda diamortisasi sepanjang tenor.</t>
        </is>
      </c>
    </row>
    <row r="20">
      <c r="B20" s="7" t="inlineStr">
        <is>
          <t>PSAK 105  : Mudharabah — bagi hasil sesuai nisbah; rugi tanpa kelalaian ditanggung shahib al-mal.</t>
        </is>
      </c>
    </row>
    <row r="21">
      <c r="B21" s="7" t="inlineStr">
        <is>
          <t>PSAK 106  : Ijarah — sewa-menyewa manfaat aset; IMBT = sewa diakhiri pemindahan kepemilikan.</t>
        </is>
      </c>
    </row>
    <row r="22">
      <c r="B22" s="7" t="inlineStr">
        <is>
          <t>Prinsip   : anti-riba, anti-gharar, anti-maysir, risk-sharing, asset-backed, halal, transparan.</t>
        </is>
      </c>
    </row>
    <row r="23">
      <c r="B23" s="7" t="inlineStr">
        <is>
          <t>Ta'widh   : denda keterlambatan murabahah BUKAN pendapatan bank — masuk dana kebajikan.</t>
        </is>
      </c>
    </row>
    <row r="25">
      <c r="B25" s="8" t="inlineStr">
        <is>
          <t>Konvensi: sel INPUT berwarna kuning (ubah di situ); sel HASIL berwarna hijau (formula hidup, jangan ditimpa). Format angka Rupiah = #,##0; persen = 0,00%.</t>
        </is>
      </c>
    </row>
    <row r="26"/>
    <row r="27"/>
  </sheetData>
  <mergeCells count="10">
    <mergeCell ref="B17:E17"/>
    <mergeCell ref="B18:E18"/>
    <mergeCell ref="B1:E1"/>
    <mergeCell ref="B23:E23"/>
    <mergeCell ref="B3:E6"/>
    <mergeCell ref="B21:E21"/>
    <mergeCell ref="B19:E19"/>
    <mergeCell ref="B20:E20"/>
    <mergeCell ref="B25:E27"/>
    <mergeCell ref="B22:E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E35"/>
  <sheetViews>
    <sheetView workbookViewId="0">
      <selection activeCell="A1" sqref="A1"/>
    </sheetView>
  </sheetViews>
  <sheetFormatPr baseColWidth="8" defaultRowHeight="15"/>
  <cols>
    <col width="2" customWidth="1" min="1" max="1"/>
    <col width="38" customWidth="1" min="2" max="2"/>
    <col width="18" customWidth="1" min="3" max="3"/>
    <col width="10" customWidth="1" min="4" max="4"/>
    <col width="60" customWidth="1" min="5" max="5"/>
  </cols>
  <sheetData>
    <row r="1" ht="26" customHeight="1">
      <c r="B1" s="1" t="inlineStr">
        <is>
          <t>INPUT · Parameter (ubah di sini, seluruh model ikut berubah)</t>
        </is>
      </c>
    </row>
    <row r="3">
      <c r="B3" s="6" t="inlineStr">
        <is>
          <t>MURABAHAH</t>
        </is>
      </c>
    </row>
    <row r="4">
      <c r="B4" s="3" t="inlineStr">
        <is>
          <t>Parameter</t>
        </is>
      </c>
      <c r="C4" s="3" t="inlineStr">
        <is>
          <t>Nilai</t>
        </is>
      </c>
      <c r="D4" s="3" t="inlineStr">
        <is>
          <t>Satuan</t>
        </is>
      </c>
      <c r="E4" s="3" t="inlineStr">
        <is>
          <t>Catatan</t>
        </is>
      </c>
    </row>
    <row r="5">
      <c r="B5" s="9" t="inlineStr">
        <is>
          <t>Harga beli bank (Pokok)</t>
        </is>
      </c>
      <c r="C5" s="10" t="n">
        <v>200000000</v>
      </c>
      <c r="D5" s="9" t="inlineStr">
        <is>
          <t>Rp</t>
        </is>
      </c>
      <c r="E5" s="5" t="inlineStr">
        <is>
          <t>Harga perolehan barang oleh bank (PSAK 102).</t>
        </is>
      </c>
    </row>
    <row r="6">
      <c r="B6" s="9" t="inlineStr">
        <is>
          <t>Tarif margin flat / tahun</t>
        </is>
      </c>
      <c r="C6" s="11" t="n">
        <v>0.04</v>
      </c>
      <c r="D6" s="9" t="inlineStr">
        <is>
          <t>%</t>
        </is>
      </c>
      <c r="E6" s="5" t="inlineStr">
        <is>
          <t>Margin flat p.a. tipikal murabahah ritel BSI ~3–7%.</t>
        </is>
      </c>
    </row>
    <row r="7">
      <c r="B7" s="9" t="inlineStr">
        <is>
          <t>Tenor</t>
        </is>
      </c>
      <c r="C7" s="12" t="n">
        <v>5</v>
      </c>
      <c r="D7" s="9" t="inlineStr">
        <is>
          <t>tahun</t>
        </is>
      </c>
      <c r="E7" s="5" t="inlineStr">
        <is>
          <t>Jangka waktu cicilan.</t>
        </is>
      </c>
    </row>
    <row r="9">
      <c r="B9" s="6" t="inlineStr">
        <is>
          <t>MUDHARABAH</t>
        </is>
      </c>
    </row>
    <row r="10">
      <c r="B10" s="3" t="inlineStr">
        <is>
          <t>Parameter</t>
        </is>
      </c>
      <c r="C10" s="3" t="inlineStr">
        <is>
          <t>Nilai</t>
        </is>
      </c>
      <c r="D10" s="3" t="inlineStr">
        <is>
          <t>Satuan</t>
        </is>
      </c>
      <c r="E10" s="3" t="inlineStr">
        <is>
          <t>Catatan</t>
        </is>
      </c>
    </row>
    <row r="11">
      <c r="B11" s="9" t="inlineStr">
        <is>
          <t>Pokok deposito (modal nasabah)</t>
        </is>
      </c>
      <c r="C11" s="11" t="n">
        <v>100000000</v>
      </c>
      <c r="D11" s="9" t="inlineStr">
        <is>
          <t>Rp</t>
        </is>
      </c>
      <c r="E11" s="5" t="inlineStr">
        <is>
          <t>Modal shahib al-mal yang disetorkan.</t>
        </is>
      </c>
    </row>
    <row r="12">
      <c r="B12" s="9" t="inlineStr">
        <is>
          <t>Nisbah nasabah (shahib al-mal)</t>
        </is>
      </c>
      <c r="C12" s="10" t="n">
        <v>0.65</v>
      </c>
      <c r="D12" s="9" t="inlineStr">
        <is>
          <t>%</t>
        </is>
      </c>
      <c r="E12" s="5" t="inlineStr">
        <is>
          <t>Porsi laba untuk nasabah. Tipikal deposito 55–70%.</t>
        </is>
      </c>
    </row>
    <row r="13">
      <c r="B13" s="9" t="inlineStr">
        <is>
          <t>Laba realisasi portofolio (p.a.)</t>
        </is>
      </c>
      <c r="C13" s="10" t="n">
        <v>9500000</v>
      </c>
      <c r="D13" s="9" t="inlineStr">
        <is>
          <t>Rp</t>
        </is>
      </c>
      <c r="E13" s="5" t="inlineStr">
        <is>
          <t>Laba aktual dari penyaluran dana selama periode.</t>
        </is>
      </c>
    </row>
    <row r="14">
      <c r="B14" s="9" t="inlineStr">
        <is>
          <t>Skenario rugi (laba negatif)</t>
        </is>
      </c>
      <c r="C14" s="10" t="n">
        <v>-5000000</v>
      </c>
      <c r="D14" s="9" t="inlineStr">
        <is>
          <t>Rp</t>
        </is>
      </c>
      <c r="E14" s="5" t="inlineStr">
        <is>
          <t>Contoh nilai rugi untuk skenario risk-sharing.</t>
        </is>
      </c>
    </row>
    <row r="16">
      <c r="B16" s="6" t="inlineStr">
        <is>
          <t>IJARAH / IMBT</t>
        </is>
      </c>
    </row>
    <row r="17">
      <c r="B17" s="3" t="inlineStr">
        <is>
          <t>Parameter</t>
        </is>
      </c>
      <c r="C17" s="3" t="inlineStr">
        <is>
          <t>Nilai</t>
        </is>
      </c>
      <c r="D17" s="3" t="inlineStr">
        <is>
          <t>Satuan</t>
        </is>
      </c>
      <c r="E17" s="3" t="inlineStr">
        <is>
          <t>Catatan</t>
        </is>
      </c>
    </row>
    <row r="18">
      <c r="B18" s="9" t="inlineStr">
        <is>
          <t>Harga perolehan aset ijarah</t>
        </is>
      </c>
      <c r="C18" s="12" t="n">
        <v>1000000000</v>
      </c>
      <c r="D18" s="9" t="inlineStr">
        <is>
          <t>Rp</t>
        </is>
      </c>
      <c r="E18" s="5" t="inlineStr">
        <is>
          <t>Harga beli aset oleh bank.</t>
        </is>
      </c>
    </row>
    <row r="19">
      <c r="B19" s="9" t="inlineStr">
        <is>
          <t>Nilai residu</t>
        </is>
      </c>
      <c r="C19" s="12" t="n">
        <v>0</v>
      </c>
      <c r="D19" s="9" t="inlineStr">
        <is>
          <t>Rp</t>
        </is>
      </c>
      <c r="E19" s="5" t="inlineStr">
        <is>
          <t>Estimasi nilai akhir umur ekonomis aset.</t>
        </is>
      </c>
    </row>
    <row r="20">
      <c r="B20" s="9" t="inlineStr">
        <is>
          <t>Umur ekonomis aset</t>
        </is>
      </c>
      <c r="C20" s="10" t="n">
        <v>5</v>
      </c>
      <c r="D20" s="9" t="inlineStr">
        <is>
          <t>tahun</t>
        </is>
      </c>
      <c r="E20" s="5" t="inlineStr">
        <is>
          <t>Umur untuk depresiasi (PSAK 16).</t>
        </is>
      </c>
    </row>
    <row r="21">
      <c r="B21" s="9" t="inlineStr">
        <is>
          <t>Ujrah tahunan</t>
        </is>
      </c>
      <c r="C21" s="10" t="n">
        <v>250000000</v>
      </c>
      <c r="D21" s="9" t="inlineStr">
        <is>
          <t>Rp</t>
        </is>
      </c>
      <c r="E21" s="5" t="inlineStr">
        <is>
          <t>Pendapatan sewa tahunan dari nasabah.</t>
        </is>
      </c>
    </row>
    <row r="23">
      <c r="B23" s="6" t="inlineStr">
        <is>
          <t>TURUNAN (otomatis)</t>
        </is>
      </c>
      <c r="C23" s="13" t="n"/>
    </row>
    <row r="24">
      <c r="B24" s="3" t="inlineStr">
        <is>
          <t>Parameter</t>
        </is>
      </c>
      <c r="C24" s="3" t="inlineStr">
        <is>
          <t>Nilai</t>
        </is>
      </c>
      <c r="D24" s="3" t="inlineStr">
        <is>
          <t>Satuan</t>
        </is>
      </c>
      <c r="E24" s="3" t="inlineStr">
        <is>
          <t>Catatan</t>
        </is>
      </c>
    </row>
    <row r="25">
      <c r="B25" s="9" t="inlineStr">
        <is>
          <t>Margin murabahah total</t>
        </is>
      </c>
      <c r="C25" s="14">
        <f>C5*C6*C7</f>
        <v/>
      </c>
      <c r="D25" s="9" t="inlineStr">
        <is>
          <t>Rp</t>
        </is>
      </c>
      <c r="E25" s="5" t="inlineStr">
        <is>
          <t>Pokok × tarif flat × tenor.</t>
        </is>
      </c>
    </row>
    <row r="26">
      <c r="B26" s="9" t="inlineStr">
        <is>
          <t>Harga jual murabahah</t>
        </is>
      </c>
      <c r="C26" s="14">
        <f>C5+C15</f>
        <v/>
      </c>
      <c r="D26" s="9" t="inlineStr">
        <is>
          <t>Rp</t>
        </is>
      </c>
      <c r="E26" s="5" t="inlineStr">
        <is>
          <t>Pokok + margin total.</t>
        </is>
      </c>
    </row>
    <row r="27">
      <c r="B27" s="9" t="inlineStr">
        <is>
          <t>Jumlah bulan (tenor)</t>
        </is>
      </c>
      <c r="C27" s="14">
        <f>C7*12</f>
        <v/>
      </c>
      <c r="D27" s="9" t="inlineStr">
        <is>
          <t>bln</t>
        </is>
      </c>
      <c r="E27" s="5" t="inlineStr">
        <is>
          <t>Tenor tahun × 12.</t>
        </is>
      </c>
    </row>
    <row r="28">
      <c r="B28" s="9" t="inlineStr">
        <is>
          <t>Cicilan murabahah / bulan</t>
        </is>
      </c>
      <c r="C28" s="14">
        <f>(C5+C16)/C17</f>
        <v/>
      </c>
      <c r="D28" s="9" t="inlineStr">
        <is>
          <t>Rp</t>
        </is>
      </c>
      <c r="E28" s="5" t="inlineStr">
        <is>
          <t>(Pokok + Margin) / jumlah bulan.</t>
        </is>
      </c>
    </row>
    <row r="29">
      <c r="B29" s="9" t="inlineStr">
        <is>
          <t>Nisbah bank (mudharib)</t>
        </is>
      </c>
      <c r="C29" s="15">
        <f>1-C11</f>
        <v/>
      </c>
      <c r="D29" s="9" t="inlineStr">
        <is>
          <t>%</t>
        </is>
      </c>
      <c r="E29" s="5" t="inlineStr">
        <is>
          <t>Sisa nisbah untuk bank.</t>
        </is>
      </c>
    </row>
    <row r="30">
      <c r="B30" s="9" t="inlineStr">
        <is>
          <t>Depresiasi aset ijarah / thn</t>
        </is>
      </c>
      <c r="C30" s="14">
        <f>(C20-C21)/C22</f>
        <v/>
      </c>
      <c r="D30" s="9" t="inlineStr">
        <is>
          <t>Rp</t>
        </is>
      </c>
      <c r="E30" s="5" t="inlineStr">
        <is>
          <t>(Harga perolehan − Residu) / Umur.</t>
        </is>
      </c>
    </row>
    <row r="32">
      <c r="B32" s="6" t="inlineStr">
        <is>
          <t>PETA SEL INPUT (referensi cepat)</t>
        </is>
      </c>
    </row>
    <row r="33">
      <c r="B33" s="7" t="inlineStr">
        <is>
          <t>C5 = Pokok murabahah | C6 = Tarif flat | C7 = Tenor murabahah (thn)</t>
        </is>
      </c>
    </row>
    <row r="34">
      <c r="B34" s="7" t="inlineStr">
        <is>
          <t>C11 = Nisbah nasabah | C12 = Pokok deposito | C13 = Laba realisasi | C14 = Skenario rugi</t>
        </is>
      </c>
    </row>
    <row r="35">
      <c r="B35" s="7" t="inlineStr">
        <is>
          <t>C20 = Harga aset ijarah | C21 = Residu | C22 = Umur | C23 = Ujrah thn</t>
        </is>
      </c>
    </row>
  </sheetData>
  <mergeCells count="4">
    <mergeCell ref="B33:E33"/>
    <mergeCell ref="B1:E1"/>
    <mergeCell ref="B35:E35"/>
    <mergeCell ref="B34:E3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H30"/>
  <sheetViews>
    <sheetView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8" customWidth="1" min="3" max="3"/>
    <col width="20" customWidth="1" min="4" max="4"/>
    <col width="22" customWidth="1" min="5" max="5"/>
    <col width="22" customWidth="1" min="6" max="6"/>
    <col width="45" customWidth="1" min="7" max="7"/>
    <col width="55" customWidth="1" min="8" max="8"/>
  </cols>
  <sheetData>
    <row r="1" ht="26" customHeight="1">
      <c r="B1" s="1" t="inlineStr">
        <is>
          <t>Kalkulator Murabahah (PSAK 102) · Margin, Harga Jual, Cicilan, Amortisasi</t>
        </is>
      </c>
    </row>
    <row r="3">
      <c r="B3" s="16" t="inlineStr">
        <is>
          <t>Rumus: Margin total = Pokok × Tarif flat × Tenor. Harga jual = Pokok + Margin. Cicilan = Harga jual / jumlah bulan. Margin tertunda diamortisasi tiap bulan → Pendapatan margin.</t>
        </is>
      </c>
    </row>
    <row r="4"/>
    <row r="5"/>
    <row r="7">
      <c r="B7" s="6" t="inlineStr">
        <is>
          <t>RINGKASAN</t>
        </is>
      </c>
    </row>
    <row r="8">
      <c r="B8" s="9" t="inlineStr">
        <is>
          <t>Harga beli bank (Pokok)</t>
        </is>
      </c>
      <c r="C8" s="14">
        <f>INPUT!C5</f>
        <v/>
      </c>
    </row>
    <row r="9">
      <c r="B9" s="9" t="inlineStr">
        <is>
          <t>Tarif margin flat / tahun</t>
        </is>
      </c>
      <c r="C9" s="17">
        <f>INPUT!C6</f>
        <v/>
      </c>
    </row>
    <row r="10">
      <c r="B10" s="9" t="inlineStr">
        <is>
          <t>Tenor (tahun)</t>
        </is>
      </c>
      <c r="C10" s="18">
        <f>INPUT!C7</f>
        <v/>
      </c>
    </row>
    <row r="11">
      <c r="B11" s="9" t="inlineStr">
        <is>
          <t>Margin total</t>
        </is>
      </c>
      <c r="C11" s="14">
        <f>INPUT!C5*INPUT!C6*INPUT!C7</f>
        <v/>
      </c>
    </row>
    <row r="12">
      <c r="B12" s="9" t="inlineStr">
        <is>
          <t>Harga jual ke nasabah</t>
        </is>
      </c>
      <c r="C12" s="14">
        <f>C8+C11</f>
        <v/>
      </c>
    </row>
    <row r="13">
      <c r="B13" s="9" t="inlineStr">
        <is>
          <t>Jumlah bulan</t>
        </is>
      </c>
      <c r="C13" s="14">
        <f>C10*12</f>
        <v/>
      </c>
    </row>
    <row r="14">
      <c r="B14" s="9" t="inlineStr">
        <is>
          <t>Cicilan / bulan</t>
        </is>
      </c>
      <c r="C14" s="14">
        <f>C12/C13</f>
        <v/>
      </c>
    </row>
    <row r="15">
      <c r="B15" s="9" t="inlineStr">
        <is>
          <t>Amortisasi margin / bulan</t>
        </is>
      </c>
      <c r="C15" s="14">
        <f>C11/C13</f>
        <v/>
      </c>
    </row>
    <row r="16">
      <c r="B16" s="8" t="inlineStr">
        <is>
          <t>Jurnal awal (penyerahan): Debit Piutang murabahah = Harga jual; Kredit Persediaan murabahah = Pokok; Kredit Margin murabahah tertunda = Margin total.</t>
        </is>
      </c>
    </row>
    <row r="17"/>
    <row r="19">
      <c r="B19" s="6" t="inlineStr">
        <is>
          <t>JADWAL AMORTISASI MARGIN TERTUNDA (per tahun)</t>
        </is>
      </c>
    </row>
    <row r="20" ht="30" customHeight="1">
      <c r="B20" s="3" t="inlineStr">
        <is>
          <t>Tahun</t>
        </is>
      </c>
      <c r="C20" s="3" t="inlineStr">
        <is>
          <t>Piutang Awal</t>
        </is>
      </c>
      <c r="D20" s="3" t="inlineStr">
        <is>
          <t>Angsuran Tahun</t>
        </is>
      </c>
      <c r="E20" s="3" t="inlineStr">
        <is>
          <t>Margin Tertunda Awal</t>
        </is>
      </c>
      <c r="F20" s="3" t="inlineStr">
        <is>
          <t>Amortisasi Margin (Pendapatan)</t>
        </is>
      </c>
      <c r="G20" s="3" t="inlineStr">
        <is>
          <t>Margin Tertunda Akhir</t>
        </is>
      </c>
      <c r="H20" s="3" t="inlineStr">
        <is>
          <t>Catatan / Rumus</t>
        </is>
      </c>
    </row>
    <row r="21">
      <c r="B21" s="9" t="n">
        <v>1</v>
      </c>
      <c r="C21" s="19">
        <f>IF(B21&lt;=C$10, IF(B21=1, C$12, C20-D20), "")</f>
        <v/>
      </c>
      <c r="D21" s="19">
        <f>IF(B21&lt;=C$10, C$14*12, "")</f>
        <v/>
      </c>
      <c r="E21" s="19">
        <f>IF(B21&lt;=C$10, IF(B21=1, C$11, E20-F20), "")</f>
        <v/>
      </c>
      <c r="F21" s="14">
        <f>IF(B21&lt;=C$10, C$15*12, "")</f>
        <v/>
      </c>
      <c r="G21" s="19">
        <f>IF(B21&lt;=C$10, E21-F21, "")</f>
        <v/>
      </c>
      <c r="H21" s="9">
        <f>IF(B21&lt;=C$10, "Amortisasi = Margin_total / N_bulan × 12 → diakui sebagai Pendapatan margin", "")</f>
        <v/>
      </c>
    </row>
    <row r="22">
      <c r="B22" s="9" t="n">
        <v>2</v>
      </c>
      <c r="C22" s="19">
        <f>IF(B22&lt;=C$10, IF(B22=1, C$12, C21-D21), "")</f>
        <v/>
      </c>
      <c r="D22" s="19">
        <f>IF(B22&lt;=C$10, C$14*12, "")</f>
        <v/>
      </c>
      <c r="E22" s="19">
        <f>IF(B22&lt;=C$10, IF(B22=1, C$11, E21-F21), "")</f>
        <v/>
      </c>
      <c r="F22" s="14">
        <f>IF(B22&lt;=C$10, C$15*12, "")</f>
        <v/>
      </c>
      <c r="G22" s="19">
        <f>IF(B22&lt;=C$10, E22-F22, "")</f>
        <v/>
      </c>
      <c r="H22" s="9">
        <f>IF(B22&lt;=C$10, "Amortisasi = Margin_total / N_bulan × 12 → diakui sebagai Pendapatan margin", "")</f>
        <v/>
      </c>
    </row>
    <row r="23">
      <c r="B23" s="9" t="n">
        <v>3</v>
      </c>
      <c r="C23" s="19">
        <f>IF(B23&lt;=C$10, IF(B23=1, C$12, C22-D22), "")</f>
        <v/>
      </c>
      <c r="D23" s="19">
        <f>IF(B23&lt;=C$10, C$14*12, "")</f>
        <v/>
      </c>
      <c r="E23" s="19">
        <f>IF(B23&lt;=C$10, IF(B23=1, C$11, E22-F22), "")</f>
        <v/>
      </c>
      <c r="F23" s="14">
        <f>IF(B23&lt;=C$10, C$15*12, "")</f>
        <v/>
      </c>
      <c r="G23" s="19">
        <f>IF(B23&lt;=C$10, E23-F23, "")</f>
        <v/>
      </c>
      <c r="H23" s="9">
        <f>IF(B23&lt;=C$10, "Amortisasi = Margin_total / N_bulan × 12 → diakui sebagai Pendapatan margin", "")</f>
        <v/>
      </c>
    </row>
    <row r="24">
      <c r="B24" s="9" t="n">
        <v>4</v>
      </c>
      <c r="C24" s="19">
        <f>IF(B24&lt;=C$10, IF(B24=1, C$12, C23-D23), "")</f>
        <v/>
      </c>
      <c r="D24" s="19">
        <f>IF(B24&lt;=C$10, C$14*12, "")</f>
        <v/>
      </c>
      <c r="E24" s="19">
        <f>IF(B24&lt;=C$10, IF(B24=1, C$11, E23-F23), "")</f>
        <v/>
      </c>
      <c r="F24" s="14">
        <f>IF(B24&lt;=C$10, C$15*12, "")</f>
        <v/>
      </c>
      <c r="G24" s="19">
        <f>IF(B24&lt;=C$10, E24-F24, "")</f>
        <v/>
      </c>
      <c r="H24" s="9">
        <f>IF(B24&lt;=C$10, "Amortisasi = Margin_total / N_bulan × 12 → diakui sebagai Pendapatan margin", "")</f>
        <v/>
      </c>
    </row>
    <row r="25">
      <c r="B25" s="9" t="n">
        <v>5</v>
      </c>
      <c r="C25" s="19">
        <f>IF(B25&lt;=C$10, IF(B25=1, C$12, C24-D24), "")</f>
        <v/>
      </c>
      <c r="D25" s="19">
        <f>IF(B25&lt;=C$10, C$14*12, "")</f>
        <v/>
      </c>
      <c r="E25" s="19">
        <f>IF(B25&lt;=C$10, IF(B25=1, C$11, E24-F24), "")</f>
        <v/>
      </c>
      <c r="F25" s="14">
        <f>IF(B25&lt;=C$10, C$15*12, "")</f>
        <v/>
      </c>
      <c r="G25" s="19">
        <f>IF(B25&lt;=C$10, E25-F25, "")</f>
        <v/>
      </c>
      <c r="H25" s="9">
        <f>IF(B25&lt;=C$10, "Amortisasi = Margin_total / N_bulan × 12 → diakui sebagai Pendapatan margin", "")</f>
        <v/>
      </c>
    </row>
    <row r="26">
      <c r="B26" s="4" t="inlineStr">
        <is>
          <t>TOTAL</t>
        </is>
      </c>
      <c r="C26" s="9" t="n"/>
      <c r="D26" s="20">
        <f>SUM(D21:D25)</f>
        <v/>
      </c>
      <c r="E26" s="9" t="n"/>
      <c r="F26" s="21">
        <f>SUM(F21:F25)</f>
        <v/>
      </c>
      <c r="G26" s="22">
        <f>IF(ROUND(F26-C11,2)=0,"OK — total amortisasi = margin total", "CEK")</f>
        <v/>
      </c>
      <c r="H26" s="9" t="n"/>
    </row>
    <row r="28">
      <c r="B28" s="8" t="inlineStr">
        <is>
          <t>Validasi: Margin tertunda akhir tahun ke-5 harus = 0 (seluruh margin telah diamortisasi). Total amortisasi harus = Margin total. Jika tenor diubah, baris di luar tenor menampilkan kosong.</t>
        </is>
      </c>
    </row>
    <row r="29"/>
    <row r="30"/>
  </sheetData>
  <mergeCells count="4">
    <mergeCell ref="B28:G30"/>
    <mergeCell ref="B16:G17"/>
    <mergeCell ref="B3:G5"/>
    <mergeCell ref="B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E25"/>
  <sheetViews>
    <sheetView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20" customWidth="1" min="3" max="3"/>
    <col width="10" customWidth="1" min="4" max="4"/>
    <col width="55" customWidth="1" min="5" max="5"/>
  </cols>
  <sheetData>
    <row r="1" ht="26" customHeight="1">
      <c r="B1" s="1" t="inlineStr">
        <is>
          <t>Equivalent Rate · Konversi Margin Flat Murabahah → Suku Efektif (komparasi konvensional)</t>
        </is>
      </c>
    </row>
    <row r="3">
      <c r="B3" s="16" t="inlineStr">
        <is>
          <t>ER menghitung suku 'seakan-akan' yang membuat PV cicilan = Pokok. Bukan berarti murabahah = bunga — hanya alat komparasi. Menggunakan =RATE() Excel.</t>
        </is>
      </c>
    </row>
    <row r="4"/>
    <row r="5"/>
    <row r="7">
      <c r="B7" s="6" t="inlineStr">
        <is>
          <t>INPUT (terhubung ke sheet INPUT)</t>
        </is>
      </c>
    </row>
    <row r="8">
      <c r="B8" s="3" t="inlineStr">
        <is>
          <t>Parameter</t>
        </is>
      </c>
      <c r="C8" s="3" t="inlineStr">
        <is>
          <t>Nilai</t>
        </is>
      </c>
      <c r="D8" s="3" t="inlineStr">
        <is>
          <t>Satuan</t>
        </is>
      </c>
      <c r="E8" s="3" t="inlineStr">
        <is>
          <t>Catatan</t>
        </is>
      </c>
    </row>
    <row r="9">
      <c r="B9" s="9" t="inlineStr">
        <is>
          <t>Pokok murabahah (C9)</t>
        </is>
      </c>
      <c r="C9" s="14">
        <f>INPUT!C5</f>
        <v/>
      </c>
      <c r="D9" s="9" t="inlineStr">
        <is>
          <t>Rp</t>
        </is>
      </c>
      <c r="E9" s="5" t="inlineStr">
        <is>
          <t>Harga beli bank (= pv untuk RATE).</t>
        </is>
      </c>
    </row>
    <row r="10">
      <c r="B10" s="9" t="inlineStr">
        <is>
          <t>Cicilan / bulan (C10)</t>
        </is>
      </c>
      <c r="C10" s="14">
        <f>KALKULATOR_MURABAHAH!C14</f>
        <v/>
      </c>
      <c r="D10" s="9" t="inlineStr">
        <is>
          <t>Rp</t>
        </is>
      </c>
      <c r="E10" s="5" t="inlineStr">
        <is>
          <t>Dari kalkulator murabahah (= pmt untuk RATE).</t>
        </is>
      </c>
    </row>
    <row r="11">
      <c r="B11" s="9" t="inlineStr">
        <is>
          <t>Jumlah bulan (C11)</t>
        </is>
      </c>
      <c r="C11" s="14">
        <f>KALKULATOR_MURABAHAH!C13</f>
        <v/>
      </c>
      <c r="D11" s="9" t="inlineStr">
        <is>
          <t>bln</t>
        </is>
      </c>
      <c r="E11" s="5" t="inlineStr">
        <is>
          <t>Tenor × 12 (= nper untuk RATE).</t>
        </is>
      </c>
    </row>
    <row r="12">
      <c r="B12" s="9" t="inlineStr">
        <is>
          <t>Total dibayar nasabah</t>
        </is>
      </c>
      <c r="C12" s="14">
        <f>C10*C11</f>
        <v/>
      </c>
      <c r="D12" s="9" t="inlineStr">
        <is>
          <t>Rp</t>
        </is>
      </c>
      <c r="E12" s="5" t="inlineStr">
        <is>
          <t>Cicilan × jumlah bulan = harga jual.</t>
        </is>
      </c>
    </row>
    <row r="14">
      <c r="B14" s="6" t="inlineStr">
        <is>
          <t>HASIL EQUIVALENT RATE</t>
        </is>
      </c>
    </row>
    <row r="15">
      <c r="B15" s="3" t="inlineStr">
        <is>
          <t>Output</t>
        </is>
      </c>
      <c r="C15" s="3" t="inlineStr">
        <is>
          <t>Formula / Nilai</t>
        </is>
      </c>
      <c r="D15" s="3" t="inlineStr">
        <is>
          <t>Satuan</t>
        </is>
      </c>
      <c r="E15" s="3" t="inlineStr">
        <is>
          <t>Penjelasan</t>
        </is>
      </c>
    </row>
    <row r="16">
      <c r="B16" s="9" t="inlineStr">
        <is>
          <t>Suku efektif bulanan (r_b)</t>
        </is>
      </c>
      <c r="C16" s="23">
        <f>RATE(C11, -C10, C9)</f>
        <v/>
      </c>
      <c r="D16" s="9" t="inlineStr">
        <is>
          <t>%</t>
        </is>
      </c>
      <c r="E16" s="5">
        <f>RATE(nper, pmt, pv). nper=C11, pmt=-C10, pv=C9. Suku bulanan yang menyamakan PV cicilan dengan pokok.</f>
        <v/>
      </c>
    </row>
    <row r="17">
      <c r="B17" s="9" t="inlineStr">
        <is>
          <t>Suku efektif tahunan (nominal APR)</t>
        </is>
      </c>
      <c r="C17" s="23">
        <f>C16*12</f>
        <v/>
      </c>
      <c r="D17" s="9" t="inlineStr">
        <is>
          <t>%</t>
        </is>
      </c>
      <c r="E17" s="5" t="inlineStr">
        <is>
          <t>r_b × 12 — konvensi nominal.</t>
        </is>
      </c>
    </row>
    <row r="18">
      <c r="B18" s="9" t="inlineStr">
        <is>
          <t>Suku efektif tahunan (EAR)</t>
        </is>
      </c>
      <c r="C18" s="23">
        <f>(1+C16)^12-1</f>
        <v/>
      </c>
      <c r="D18" s="9" t="inlineStr">
        <is>
          <t>%</t>
        </is>
      </c>
      <c r="E18" s="5" t="inlineStr">
        <is>
          <t>(1+r_b)^12 − 1 (compounded). Pembanding paling adil.</t>
        </is>
      </c>
    </row>
    <row r="19">
      <c r="B19" s="9" t="inlineStr">
        <is>
          <t>Tarif flat murabahah</t>
        </is>
      </c>
      <c r="C19" s="23">
        <f>INPUT!C6</f>
        <v/>
      </c>
      <c r="D19" s="9" t="inlineStr">
        <is>
          <t>%</t>
        </is>
      </c>
      <c r="E19" s="5" t="inlineStr">
        <is>
          <t>Tarif flat di akad.</t>
        </is>
      </c>
    </row>
    <row r="20">
      <c r="B20" s="9" t="inlineStr">
        <is>
          <t>Selisih (flat − EAR)</t>
        </is>
      </c>
      <c r="C20" s="23">
        <f>C19-C18</f>
        <v/>
      </c>
      <c r="D20" s="9" t="inlineStr">
        <is>
          <t>%</t>
        </is>
      </c>
      <c r="E20" s="5" t="inlineStr">
        <is>
          <t>Negatif = murabahah lebih murah dari label flat-nya.</t>
        </is>
      </c>
    </row>
    <row r="22">
      <c r="B22" s="8" t="inlineStr">
        <is>
          <t>Interpretasi: dengan input default (pokok 200jt, flat 4%, tenor 5thn), EAR ≈ 7,7% — lebih tinggi dari tarif flat 4% karena saldo pokok turun tiap bulan sementara margin tetap. Bila bank konvensional menawarkan bunga efektif serupa, kedua skema nyaris setara dari sisi biaya nasabah. Tapi sifat hukumnya berbeda total: murabahah = jual-beli (harga jual disepakati), kredit konvensional = utang berbunga (mengikuti suku pasar).</t>
        </is>
      </c>
    </row>
    <row r="23"/>
    <row r="24"/>
    <row r="25"/>
  </sheetData>
  <mergeCells count="3">
    <mergeCell ref="B3:E5"/>
    <mergeCell ref="B1:E1"/>
    <mergeCell ref="B22:E2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E35"/>
  <sheetViews>
    <sheetView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20" customWidth="1" min="3" max="3"/>
    <col width="10" customWidth="1" min="4" max="4"/>
    <col width="55" customWidth="1" min="5" max="5"/>
  </cols>
  <sheetData>
    <row r="1" ht="26" customHeight="1">
      <c r="B1" s="1" t="inlineStr">
        <is>
          <t>Kalkulator Mudharabah (PSAK 105) · Bagi Hasil sesuai Nisbah + Skenario Rugi</t>
        </is>
      </c>
    </row>
    <row r="3">
      <c r="B3" s="16" t="inlineStr">
        <is>
          <t>Rumus: Bagi hasil nasabah = Laba realisasi × Nisbah nasabah. Bagi hasil bank = Laba × Nisbah bank. Jika laba &lt; 0 (rugi tanpa kelalaian), modal nasabah berkurang dan bank tidak memperoleh bagi hasil.</t>
        </is>
      </c>
    </row>
    <row r="4"/>
    <row r="5"/>
    <row r="7">
      <c r="B7" s="6" t="inlineStr">
        <is>
          <t>PARAMETER (terhubung INPUT)</t>
        </is>
      </c>
    </row>
    <row r="8">
      <c r="B8" s="3" t="inlineStr">
        <is>
          <t>Parameter</t>
        </is>
      </c>
      <c r="C8" s="3" t="inlineStr">
        <is>
          <t>Nilai</t>
        </is>
      </c>
      <c r="D8" s="3" t="inlineStr">
        <is>
          <t>Satuan</t>
        </is>
      </c>
      <c r="E8" s="3" t="inlineStr">
        <is>
          <t>Catatan</t>
        </is>
      </c>
    </row>
    <row r="9">
      <c r="B9" s="9" t="inlineStr">
        <is>
          <t>Pokok deposito (modal nasabah)</t>
        </is>
      </c>
      <c r="C9" s="14">
        <f>INPUT!C12</f>
        <v/>
      </c>
      <c r="D9" s="9" t="inlineStr">
        <is>
          <t>Rp</t>
        </is>
      </c>
      <c r="E9" s="5" t="inlineStr">
        <is>
          <t>Modal shahib al-mal.</t>
        </is>
      </c>
    </row>
    <row r="10">
      <c r="B10" s="9" t="inlineStr">
        <is>
          <t>Nisbah nasabah (α)</t>
        </is>
      </c>
      <c r="C10" s="15">
        <f>INPUT!C11</f>
        <v/>
      </c>
      <c r="D10" s="9" t="inlineStr">
        <is>
          <t>%</t>
        </is>
      </c>
      <c r="E10" s="5" t="inlineStr">
        <is>
          <t>Porsi laba untuk nasabah.</t>
        </is>
      </c>
    </row>
    <row r="11">
      <c r="B11" s="9" t="inlineStr">
        <is>
          <t>Nisbah bank (β)</t>
        </is>
      </c>
      <c r="C11" s="15">
        <f>1-INPUT!C11</f>
        <v/>
      </c>
      <c r="D11" s="9" t="inlineStr">
        <is>
          <t>%</t>
        </is>
      </c>
      <c r="E11" s="5" t="inlineStr">
        <is>
          <t>Sisa untuk bank (mudharib).</t>
        </is>
      </c>
    </row>
    <row r="12">
      <c r="B12" s="9" t="inlineStr">
        <is>
          <t>Laba realisasi (skenario untung)</t>
        </is>
      </c>
      <c r="C12" s="14">
        <f>INPUT!C13</f>
        <v/>
      </c>
      <c r="D12" s="9" t="inlineStr">
        <is>
          <t>Rp</t>
        </is>
      </c>
      <c r="E12" s="5" t="inlineStr">
        <is>
          <t>Laba aktual portofolio.</t>
        </is>
      </c>
    </row>
    <row r="13">
      <c r="B13" s="9" t="inlineStr">
        <is>
          <t>Laba realisasi (skenario rugi)</t>
        </is>
      </c>
      <c r="C13" s="14">
        <f>INPUT!C14</f>
        <v/>
      </c>
      <c r="D13" s="9" t="inlineStr">
        <is>
          <t>Rp</t>
        </is>
      </c>
      <c r="E13" s="5" t="inlineStr">
        <is>
          <t>Contoh rugi untuk risk-sharing.</t>
        </is>
      </c>
    </row>
    <row r="15">
      <c r="B15" s="6" t="inlineStr">
        <is>
          <t>SKENARIO A — UNTUNG</t>
        </is>
      </c>
    </row>
    <row r="16">
      <c r="B16" s="3" t="inlineStr">
        <is>
          <t>Komponen</t>
        </is>
      </c>
      <c r="C16" s="3" t="inlineStr">
        <is>
          <t>Nilai</t>
        </is>
      </c>
      <c r="D16" s="3" t="inlineStr">
        <is>
          <t>Satuan</t>
        </is>
      </c>
      <c r="E16" s="3" t="inlineStr">
        <is>
          <t>Rumus</t>
        </is>
      </c>
    </row>
    <row r="17">
      <c r="B17" s="9" t="inlineStr">
        <is>
          <t>Laba realisasi</t>
        </is>
      </c>
      <c r="C17" s="14">
        <f>C12</f>
        <v/>
      </c>
      <c r="D17" s="9" t="inlineStr">
        <is>
          <t>Rp</t>
        </is>
      </c>
      <c r="E17" s="5" t="inlineStr">
        <is>
          <t>Dari parameter.</t>
        </is>
      </c>
    </row>
    <row r="18">
      <c r="B18" s="9" t="inlineStr">
        <is>
          <t>Bagi hasil nasabah</t>
        </is>
      </c>
      <c r="C18" s="14">
        <f>IF(C12&gt;0, C12*C10, 0)</f>
        <v/>
      </c>
      <c r="D18" s="9" t="inlineStr">
        <is>
          <t>Rp</t>
        </is>
      </c>
      <c r="E18" s="5" t="inlineStr">
        <is>
          <t>IF laba&gt;0: laba × nisbah nasabah; else 0.</t>
        </is>
      </c>
    </row>
    <row r="19">
      <c r="B19" s="9" t="inlineStr">
        <is>
          <t>Bagi hasil bank</t>
        </is>
      </c>
      <c r="C19" s="14">
        <f>IF(C12&gt;0, C12*C11, 0)</f>
        <v/>
      </c>
      <c r="D19" s="9" t="inlineStr">
        <is>
          <t>Rp</t>
        </is>
      </c>
      <c r="E19" s="5" t="inlineStr">
        <is>
          <t>IF laba&gt;0: laba × nisbah bank; else 0.</t>
        </is>
      </c>
    </row>
    <row r="20">
      <c r="B20" s="9" t="inlineStr">
        <is>
          <t>Cek: total bagi hasil</t>
        </is>
      </c>
      <c r="C20" s="14">
        <f>C18+C19</f>
        <v/>
      </c>
      <c r="D20" s="9" t="inlineStr">
        <is>
          <t>Rp</t>
        </is>
      </c>
      <c r="E20" s="5" t="inlineStr">
        <is>
          <t>Harus = laba (saat untung).</t>
        </is>
      </c>
    </row>
    <row r="21">
      <c r="B21" s="9" t="inlineStr">
        <is>
          <t>Imbal hasil efektif nasabah</t>
        </is>
      </c>
      <c r="C21" s="15">
        <f>C18/C9</f>
        <v/>
      </c>
      <c r="D21" s="9" t="inlineStr">
        <is>
          <t>%</t>
        </is>
      </c>
      <c r="E21" s="5" t="inlineStr">
        <is>
          <t>Bagi hasil nasabah / pokok (return aktual).</t>
        </is>
      </c>
    </row>
    <row r="23">
      <c r="B23" s="6" t="inlineStr">
        <is>
          <t>SKENARIO B — RUGI (risk-sharing)</t>
        </is>
      </c>
    </row>
    <row r="24">
      <c r="B24" s="3" t="inlineStr">
        <is>
          <t>Komponen</t>
        </is>
      </c>
      <c r="C24" s="3" t="inlineStr">
        <is>
          <t>Nilai</t>
        </is>
      </c>
      <c r="D24" s="3" t="inlineStr">
        <is>
          <t>Satuan</t>
        </is>
      </c>
      <c r="E24" s="3" t="inlineStr">
        <is>
          <t>Rumus</t>
        </is>
      </c>
    </row>
    <row r="25">
      <c r="B25" s="9" t="inlineStr">
        <is>
          <t>Laba realisasi (negatif)</t>
        </is>
      </c>
      <c r="C25" s="14">
        <f>C13</f>
        <v/>
      </c>
      <c r="D25" s="9" t="inlineStr">
        <is>
          <t>Rp</t>
        </is>
      </c>
      <c r="E25" s="5" t="inlineStr">
        <is>
          <t>Skenario rugi.</t>
        </is>
      </c>
    </row>
    <row r="26">
      <c r="B26" s="9" t="inlineStr">
        <is>
          <t>Bagi hasil nasabah</t>
        </is>
      </c>
      <c r="C26" s="14">
        <f>IF(C13&gt;0, C13*C10, 0)</f>
        <v/>
      </c>
      <c r="D26" s="9" t="inlineStr">
        <is>
          <t>Rp</t>
        </is>
      </c>
      <c r="E26" s="5" t="inlineStr">
        <is>
          <t>Rugi → 0 (tidak ada bagi hasil).</t>
        </is>
      </c>
    </row>
    <row r="27">
      <c r="B27" s="9" t="inlineStr">
        <is>
          <t>Bagi hasil bank</t>
        </is>
      </c>
      <c r="C27" s="14">
        <f>IF(C13&gt;0, C13*C11, 0)</f>
        <v/>
      </c>
      <c r="D27" s="9" t="inlineStr">
        <is>
          <t>Rp</t>
        </is>
      </c>
      <c r="E27" s="5" t="inlineStr">
        <is>
          <t>Rugi → 0.</t>
        </is>
      </c>
    </row>
    <row r="28">
      <c r="B28" s="9" t="inlineStr">
        <is>
          <t>Kerugian ditanggung nasabah</t>
        </is>
      </c>
      <c r="C28" s="14">
        <f>IF(C13&lt;0, C13, 0)</f>
        <v/>
      </c>
      <c r="D28" s="9" t="inlineStr">
        <is>
          <t>Rp</t>
        </is>
      </c>
      <c r="E28" s="5" t="inlineStr">
        <is>
          <t>Negatif: mengurangi saldo modal nasabah.</t>
        </is>
      </c>
    </row>
    <row r="29">
      <c r="B29" s="9" t="inlineStr">
        <is>
          <t>Saldo modal nasabah akhir</t>
        </is>
      </c>
      <c r="C29" s="14">
        <f>C9+C28</f>
        <v/>
      </c>
      <c r="D29" s="9" t="inlineStr">
        <is>
          <t>Rp</t>
        </is>
      </c>
      <c r="E29" s="5" t="inlineStr">
        <is>
          <t>Pokok + kerugian (bisa &lt; pokok).</t>
        </is>
      </c>
    </row>
    <row r="31">
      <c r="B31" s="8" t="inlineStr">
        <is>
          <t>Perbandingan dengan deposito konvensional: deposito konvensional menjamin bunga tetap berapa pun yang terjadi (nasabah tidak menanggung risiko bisnis bank). Deposito mudharabah: return mengambang mengikuti laba realisasi — naik saat ekonomi tumbuh, turun saat resesi, bahkan bisa mengurangi modal bila rugi. Inilah esensi risk-sharing syariah.</t>
        </is>
      </c>
    </row>
    <row r="32"/>
    <row r="33"/>
    <row r="34"/>
    <row r="35"/>
  </sheetData>
  <mergeCells count="3">
    <mergeCell ref="B3:E5"/>
    <mergeCell ref="B1:E1"/>
    <mergeCell ref="B31:E3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I27"/>
  <sheetViews>
    <sheetView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20" customWidth="1" min="3" max="3"/>
    <col width="20" customWidth="1" min="4" max="4"/>
    <col width="22" customWidth="1" min="5" max="5"/>
    <col width="22" customWidth="1" min="6" max="6"/>
    <col width="22" customWidth="1" min="7" max="7"/>
    <col width="40" customWidth="1" min="8" max="8"/>
    <col width="26" customWidth="1" min="9" max="9"/>
  </cols>
  <sheetData>
    <row r="1" ht="26" customHeight="1">
      <c r="B1" s="1" t="inlineStr">
        <is>
          <t>Ijarah / IMBT (PSAK 106) · Ujrah, Depresiasi Paralel, Margin Tahunan Bank</t>
        </is>
      </c>
    </row>
    <row r="3">
      <c r="B3" s="16" t="inlineStr">
        <is>
          <t>Ijarah = sewa-menyewa manfaat aset. IMBT = sewa diakhiri pemindahan kepemilikan. Pendapatan bank = ujrah; beban bank = depresiasi aset ijarah (PSAK 16). Margin tahunan = ujrah − depresiasi.</t>
        </is>
      </c>
    </row>
    <row r="4"/>
    <row r="5"/>
    <row r="7">
      <c r="B7" s="6" t="inlineStr">
        <is>
          <t>PARAMETER (terhubung INPUT)</t>
        </is>
      </c>
    </row>
    <row r="8">
      <c r="B8" s="3" t="inlineStr">
        <is>
          <t>Parameter</t>
        </is>
      </c>
      <c r="C8" s="3" t="inlineStr">
        <is>
          <t>Nilai</t>
        </is>
      </c>
      <c r="D8" s="3" t="inlineStr">
        <is>
          <t>Satuan</t>
        </is>
      </c>
    </row>
    <row r="9">
      <c r="B9" s="9" t="inlineStr">
        <is>
          <t>Harga perolehan aset ijarah</t>
        </is>
      </c>
      <c r="C9" s="14">
        <f>INPUT!C20</f>
        <v/>
      </c>
      <c r="D9" s="9" t="inlineStr">
        <is>
          <t>Rp</t>
        </is>
      </c>
    </row>
    <row r="10">
      <c r="B10" s="9" t="inlineStr">
        <is>
          <t>Nilai residu</t>
        </is>
      </c>
      <c r="C10" s="14">
        <f>INPUT!C21</f>
        <v/>
      </c>
      <c r="D10" s="9" t="inlineStr">
        <is>
          <t>Rp</t>
        </is>
      </c>
    </row>
    <row r="11">
      <c r="B11" s="9" t="inlineStr">
        <is>
          <t>Umur ekonomis aset</t>
        </is>
      </c>
      <c r="C11" s="24">
        <f>INPUT!C22</f>
        <v/>
      </c>
      <c r="D11" s="9" t="inlineStr">
        <is>
          <t>tahun</t>
        </is>
      </c>
    </row>
    <row r="12">
      <c r="B12" s="9" t="inlineStr">
        <is>
          <t>Ujrah tahunan</t>
        </is>
      </c>
      <c r="C12" s="14">
        <f>INPUT!C23</f>
        <v/>
      </c>
      <c r="D12" s="9" t="inlineStr">
        <is>
          <t>Rp</t>
        </is>
      </c>
    </row>
    <row r="13">
      <c r="B13" s="9" t="inlineStr">
        <is>
          <t>Jumlah yang dapat disusutkan</t>
        </is>
      </c>
      <c r="C13" s="14">
        <f>C9-C10</f>
        <v/>
      </c>
      <c r="D13" s="9" t="inlineStr">
        <is>
          <t>Rp</t>
        </is>
      </c>
    </row>
    <row r="14">
      <c r="B14" s="9" t="inlineStr">
        <is>
          <t>Depresiasi tahunan (SL)</t>
        </is>
      </c>
      <c r="C14" s="14">
        <f>(C9-C10)/C11</f>
        <v/>
      </c>
      <c r="D14" s="9" t="inlineStr">
        <is>
          <t>Rp</t>
        </is>
      </c>
    </row>
    <row r="16">
      <c r="B16" s="6" t="inlineStr">
        <is>
          <t>JADWAL 5 TAHUN · Pendapatan Ujrah vs Depresiasi vs Margin</t>
        </is>
      </c>
    </row>
    <row r="17" ht="30" customHeight="1">
      <c r="B17" s="3" t="inlineStr">
        <is>
          <t>Tahun</t>
        </is>
      </c>
      <c r="C17" s="3" t="inlineStr">
        <is>
          <t>Nilai Buku Awal</t>
        </is>
      </c>
      <c r="D17" s="3" t="inlineStr">
        <is>
          <t>Pendapatan Ujrah</t>
        </is>
      </c>
      <c r="E17" s="3" t="inlineStr">
        <is>
          <t>Akum. Ujrah</t>
        </is>
      </c>
      <c r="F17" s="3" t="inlineStr">
        <is>
          <t>Beban Depresiasi</t>
        </is>
      </c>
      <c r="G17" s="3" t="inlineStr">
        <is>
          <t>Akum. Depresiasi</t>
        </is>
      </c>
      <c r="H17" s="3" t="inlineStr">
        <is>
          <t>Nilai Buku Akhir</t>
        </is>
      </c>
      <c r="I17" s="3" t="inlineStr">
        <is>
          <t>Margin Tahunan = Ujrah − Depresiasi</t>
        </is>
      </c>
    </row>
    <row r="18">
      <c r="B18" s="9" t="n">
        <v>1</v>
      </c>
      <c r="C18" s="19">
        <f>IF(B18&lt;=C$11, IF(B18=1, C$9, C17-F17), "")</f>
        <v/>
      </c>
      <c r="D18" s="19">
        <f>IF(B18&lt;=C$11, C$12, "")</f>
        <v/>
      </c>
      <c r="E18" s="19">
        <f>IF(B18&lt;=C$11, IF(B18=1, D18, E17+D18), "")</f>
        <v/>
      </c>
      <c r="F18" s="19">
        <f>IF(B18&lt;=C$11, C$13, "")</f>
        <v/>
      </c>
      <c r="G18" s="19">
        <f>IF(B18&lt;=C$11, IF(B18=1, F18, G17+F18), "")</f>
        <v/>
      </c>
      <c r="H18" s="19">
        <f>IF(B18&lt;=C$11, C18-F18, "")</f>
        <v/>
      </c>
      <c r="I18" s="21">
        <f>IF(B18&lt;=C$11, D18-F18, "")</f>
        <v/>
      </c>
    </row>
    <row r="19">
      <c r="B19" s="9" t="n">
        <v>2</v>
      </c>
      <c r="C19" s="19">
        <f>IF(B19&lt;=C$11, IF(B19=1, C$9, C18-F18), "")</f>
        <v/>
      </c>
      <c r="D19" s="19">
        <f>IF(B19&lt;=C$11, C$12, "")</f>
        <v/>
      </c>
      <c r="E19" s="19">
        <f>IF(B19&lt;=C$11, IF(B19=1, D19, E18+D19), "")</f>
        <v/>
      </c>
      <c r="F19" s="19">
        <f>IF(B19&lt;=C$11, C$13, "")</f>
        <v/>
      </c>
      <c r="G19" s="19">
        <f>IF(B19&lt;=C$11, IF(B19=1, F19, G18+F19), "")</f>
        <v/>
      </c>
      <c r="H19" s="19">
        <f>IF(B19&lt;=C$11, C19-F19, "")</f>
        <v/>
      </c>
      <c r="I19" s="21">
        <f>IF(B19&lt;=C$11, D19-F19, "")</f>
        <v/>
      </c>
    </row>
    <row r="20">
      <c r="B20" s="9" t="n">
        <v>3</v>
      </c>
      <c r="C20" s="19">
        <f>IF(B20&lt;=C$11, IF(B20=1, C$9, C19-F19), "")</f>
        <v/>
      </c>
      <c r="D20" s="19">
        <f>IF(B20&lt;=C$11, C$12, "")</f>
        <v/>
      </c>
      <c r="E20" s="19">
        <f>IF(B20&lt;=C$11, IF(B20=1, D20, E19+D20), "")</f>
        <v/>
      </c>
      <c r="F20" s="19">
        <f>IF(B20&lt;=C$11, C$13, "")</f>
        <v/>
      </c>
      <c r="G20" s="19">
        <f>IF(B20&lt;=C$11, IF(B20=1, F20, G19+F20), "")</f>
        <v/>
      </c>
      <c r="H20" s="19">
        <f>IF(B20&lt;=C$11, C20-F20, "")</f>
        <v/>
      </c>
      <c r="I20" s="21">
        <f>IF(B20&lt;=C$11, D20-F20, "")</f>
        <v/>
      </c>
    </row>
    <row r="21">
      <c r="B21" s="9" t="n">
        <v>4</v>
      </c>
      <c r="C21" s="19">
        <f>IF(B21&lt;=C$11, IF(B21=1, C$9, C20-F20), "")</f>
        <v/>
      </c>
      <c r="D21" s="19">
        <f>IF(B21&lt;=C$11, C$12, "")</f>
        <v/>
      </c>
      <c r="E21" s="19">
        <f>IF(B21&lt;=C$11, IF(B21=1, D21, E20+D21), "")</f>
        <v/>
      </c>
      <c r="F21" s="19">
        <f>IF(B21&lt;=C$11, C$13, "")</f>
        <v/>
      </c>
      <c r="G21" s="19">
        <f>IF(B21&lt;=C$11, IF(B21=1, F21, G20+F21), "")</f>
        <v/>
      </c>
      <c r="H21" s="19">
        <f>IF(B21&lt;=C$11, C21-F21, "")</f>
        <v/>
      </c>
      <c r="I21" s="21">
        <f>IF(B21&lt;=C$11, D21-F21, "")</f>
        <v/>
      </c>
    </row>
    <row r="22">
      <c r="B22" s="9" t="n">
        <v>5</v>
      </c>
      <c r="C22" s="19">
        <f>IF(B22&lt;=C$11, IF(B22=1, C$9, C21-F21), "")</f>
        <v/>
      </c>
      <c r="D22" s="19">
        <f>IF(B22&lt;=C$11, C$12, "")</f>
        <v/>
      </c>
      <c r="E22" s="19">
        <f>IF(B22&lt;=C$11, IF(B22=1, D22, E21+D22), "")</f>
        <v/>
      </c>
      <c r="F22" s="19">
        <f>IF(B22&lt;=C$11, C$13, "")</f>
        <v/>
      </c>
      <c r="G22" s="19">
        <f>IF(B22&lt;=C$11, IF(B22=1, F22, G21+F22), "")</f>
        <v/>
      </c>
      <c r="H22" s="19">
        <f>IF(B22&lt;=C$11, C22-F22, "")</f>
        <v/>
      </c>
      <c r="I22" s="21">
        <f>IF(B22&lt;=C$11, D22-F22, "")</f>
        <v/>
      </c>
    </row>
    <row r="23">
      <c r="B23" s="4" t="inlineStr">
        <is>
          <t>TOTAL</t>
        </is>
      </c>
      <c r="C23" s="9" t="n"/>
      <c r="D23" s="20">
        <f>SUM(D18:D22)</f>
        <v/>
      </c>
      <c r="E23" s="9" t="n"/>
      <c r="F23" s="20">
        <f>SUM(F18:F22)</f>
        <v/>
      </c>
      <c r="G23" s="9" t="n"/>
      <c r="H23" s="9">
        <f>IF(ROUND(F23-(C9-C10),2)=0, "OK — akum depresiasi = jumlah terdepresiasi", "CEK")</f>
        <v/>
      </c>
      <c r="I23" s="21">
        <f>SUM(I18:I22)</f>
        <v/>
      </c>
    </row>
    <row r="25">
      <c r="B25" s="8" t="inlineStr">
        <is>
          <t>Validasi: nilai buku akhir tahun ke-5 harus = residu (seluruh aset terdepresiasi). Total margin bank = Σ (ujrah − depresiasi). Pada akhir masa sewa (IMBT), aset dipindahkan kepemilikan ke nasabah — keluar dari neraca bank.</t>
        </is>
      </c>
    </row>
    <row r="26"/>
    <row r="27"/>
  </sheetData>
  <mergeCells count="3">
    <mergeCell ref="B1:H1"/>
    <mergeCell ref="B25:I27"/>
    <mergeCell ref="B3:H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1:E26"/>
  <sheetViews>
    <sheetView workbookViewId="0">
      <selection activeCell="A1" sqref="A1"/>
    </sheetView>
  </sheetViews>
  <sheetFormatPr baseColWidth="8" defaultRowHeight="15"/>
  <cols>
    <col width="2" customWidth="1" min="1" max="1"/>
    <col width="38" customWidth="1" min="2" max="2"/>
    <col width="28" customWidth="1" min="3" max="3"/>
    <col width="28" customWidth="1" min="4" max="4"/>
    <col width="45" customWidth="1" min="5" max="5"/>
  </cols>
  <sheetData>
    <row r="1" ht="26" customHeight="1">
      <c r="B1" s="1" t="inlineStr">
        <is>
          <t>Perbandingan Fundamental · Syariah vs Konvensional</t>
        </is>
      </c>
    </row>
    <row r="3">
      <c r="B3" s="6" t="inlineStr">
        <is>
          <t>DIMENSI PERBANDINGAN</t>
        </is>
      </c>
    </row>
    <row r="4">
      <c r="B4" s="3" t="inlineStr">
        <is>
          <t>Dimensi</t>
        </is>
      </c>
      <c r="C4" s="3" t="inlineStr">
        <is>
          <t>Perbankan Syariah</t>
        </is>
      </c>
      <c r="D4" s="3" t="inlineStr">
        <is>
          <t>Perbankan Konvensional</t>
        </is>
      </c>
      <c r="E4" s="3" t="inlineStr">
        <is>
          <t>Implikasi Akuntansi</t>
        </is>
      </c>
    </row>
    <row r="5" ht="42" customHeight="1">
      <c r="B5" s="4" t="inlineStr">
        <is>
          <t>Sumber keuntungan utama</t>
        </is>
      </c>
      <c r="C5" s="5" t="inlineStr">
        <is>
          <t>Margin murabahah, bagi hasil, ujrah ijarah, fee</t>
        </is>
      </c>
      <c r="D5" s="5" t="inlineStr">
        <is>
          <t>Spread bunga (kredit − deposito)</t>
        </is>
      </c>
      <c r="E5" s="5" t="inlineStr">
        <is>
          <t>Akun pendapatan berbeda: 'Pendapatan margin murabahah', 'Pendapatan bagi hasil', 'Pendapatan ujrah' — bukan 'pendapatan bunga'.</t>
        </is>
      </c>
    </row>
    <row r="6" ht="42" customHeight="1">
      <c r="B6" s="4" t="inlineStr">
        <is>
          <t>Hubungan dgn nasabah debitur</t>
        </is>
      </c>
      <c r="C6" s="5" t="inlineStr">
        <is>
          <t>Penjual-pembeli / mitra / lessor</t>
        </is>
      </c>
      <c r="D6" s="5" t="inlineStr">
        <is>
          <t>Kreditur-debitur (utang-piutang)</t>
        </is>
      </c>
      <c r="E6" s="5" t="inlineStr">
        <is>
          <t>Aset di neraca bank: persediaan murabahah, aset ijarah (nyata), bukan hanya piutang keuangan.</t>
        </is>
      </c>
    </row>
    <row r="7" ht="42" customHeight="1">
      <c r="B7" s="4" t="inlineStr">
        <is>
          <t>Sifat imbalan</t>
        </is>
      </c>
      <c r="C7" s="5" t="inlineStr">
        <is>
          <t>Margin tetap (murabahah) atau fluktuatif (mudharabah)</t>
        </is>
      </c>
      <c r="D7" s="5" t="inlineStr">
        <is>
          <t>Bunga tetap, di muka, dijamin</t>
        </is>
      </c>
      <c r="E7" s="5" t="inlineStr">
        <is>
          <t>Volatilitas pendapatan: syariah &gt; konvensional pada akad bagi hasil; tapi tidak terkunci beban tetap.</t>
        </is>
      </c>
    </row>
    <row r="8" ht="42" customHeight="1">
      <c r="B8" s="4" t="inlineStr">
        <is>
          <t>Pengakuan margin murabahah</t>
        </is>
      </c>
      <c r="C8" s="5" t="inlineStr">
        <is>
          <t>Margin tertunda → amortisasi tiap periode (PSAK 102)</t>
        </is>
      </c>
      <c r="D8" s="5" t="inlineStr">
        <is>
          <t>Bunga diakui secara akrual (PSAK 72)</t>
        </is>
      </c>
      <c r="E8" s="5" t="inlineStr">
        <is>
          <t>Akun 'Margin murabahah tertunda' di kewajiban; amortisasi → pendapatan bertahap.</t>
        </is>
      </c>
    </row>
    <row r="9" ht="42" customHeight="1">
      <c r="B9" s="4" t="inlineStr">
        <is>
          <t>Denda keterlambatan</t>
        </is>
      </c>
      <c r="C9" s="5" t="inlineStr">
        <is>
          <t>Ta'widh → dana kebajikan (BUKAN pendapatan bank)</t>
        </is>
      </c>
      <c r="D9" s="5" t="inlineStr">
        <is>
          <t>Denda + bunga berjalan → pendapatan bank</t>
        </is>
      </c>
      <c r="E9" s="5" t="inlineStr">
        <is>
          <t>Denda tidak menambah laba operasional bank syariah; dicatat di akun dana kebajikan.</t>
        </is>
      </c>
    </row>
    <row r="10" ht="42" customHeight="1">
      <c r="B10" s="4" t="inlineStr">
        <is>
          <t>Deposito nasabah</t>
        </is>
      </c>
      <c r="C10" s="5" t="inlineStr">
        <is>
          <t>Bagi hasil sesuai nisbah (mengambang)</t>
        </is>
      </c>
      <c r="D10" s="5" t="inlineStr">
        <is>
          <t>Bunga tetap dijanjikan</t>
        </is>
      </c>
      <c r="E10" s="5" t="inlineStr">
        <is>
          <t>'Beban bagi hasil' fluktuatif vs 'beban bunga' tetap; beban syariah naik-turun dgn kinerja.</t>
        </is>
      </c>
    </row>
    <row r="11" ht="42" customHeight="1">
      <c r="B11" s="4" t="inlineStr">
        <is>
          <t>Risiko bisnis</t>
        </is>
      </c>
      <c r="C11" s="5" t="inlineStr">
        <is>
          <t>Dibagi bersama (mudharabah) / asset-backed (murabahah)</t>
        </is>
      </c>
      <c r="D11" s="5" t="inlineStr">
        <is>
          <t>Dipindahkan ke debitur</t>
        </is>
      </c>
      <c r="E11" s="5" t="inlineStr">
        <is>
          <t>Bank syariah menanggung risiko kepemilikan aset (depresiasi ijarah, persediaan murabahah).</t>
        </is>
      </c>
    </row>
    <row r="12" ht="42" customHeight="1">
      <c r="B12" s="4" t="inlineStr">
        <is>
          <t>Laporan tambahan</t>
        </is>
      </c>
      <c r="C12" s="5" t="inlineStr">
        <is>
          <t>Lap. dana zakat + lap. dana kebajikan</t>
        </is>
      </c>
      <c r="D12" s="5" t="inlineStr">
        <is>
          <t>Tidak ada</t>
        </is>
      </c>
      <c r="E12" s="5" t="inlineStr">
        <is>
          <t>Tiga laporan tambahan wajib di PSAK 100 — harus dibaca untuk gambaran utuh.</t>
        </is>
      </c>
    </row>
    <row r="13" ht="42" customHeight="1">
      <c r="B13" s="4" t="inlineStr">
        <is>
          <t>Pengawasan kepatuhan</t>
        </is>
      </c>
      <c r="C13" s="5" t="inlineStr">
        <is>
          <t>OJK + Dewan Pengawas Syariah (DPS)</t>
        </is>
      </c>
      <c r="D13" s="5" t="inlineStr">
        <is>
          <t>OJK saja</t>
        </is>
      </c>
      <c r="E13" s="5" t="inlineStr">
        <is>
          <t>Audit syariah lapisan tambahan; sertifikat DPS wajib di laporan tahunan.</t>
        </is>
      </c>
    </row>
    <row r="15">
      <c r="B15" s="6" t="inlineStr">
        <is>
          <t>RINGKASAN NUMERIK (dari kalkulator)</t>
        </is>
      </c>
    </row>
    <row r="16">
      <c r="B16" s="3" t="inlineStr">
        <is>
          <t>Komponen</t>
        </is>
      </c>
      <c r="C16" s="3" t="inlineStr">
        <is>
          <t>Murabahah Syariah</t>
        </is>
      </c>
      <c r="D16" s="3" t="inlineStr">
        <is>
          <t>Kredit Konvensional (ilustratif)</t>
        </is>
      </c>
    </row>
    <row r="17">
      <c r="B17" s="9" t="inlineStr">
        <is>
          <t>Pokok pembiayaan</t>
        </is>
      </c>
      <c r="C17" s="14">
        <f>INPUT!C5</f>
        <v/>
      </c>
      <c r="D17" s="14">
        <f>INPUT!C5</f>
        <v/>
      </c>
    </row>
    <row r="18">
      <c r="B18" s="9" t="inlineStr">
        <is>
          <t>Tenor (tahun)</t>
        </is>
      </c>
      <c r="C18" s="25">
        <f>INPUT!C7</f>
        <v/>
      </c>
      <c r="D18" s="25">
        <f>INPUT!C7</f>
        <v/>
      </c>
    </row>
    <row r="19">
      <c r="B19" s="9" t="inlineStr">
        <is>
          <t>Margin / Bunga total</t>
        </is>
      </c>
      <c r="C19" s="14">
        <f>INPUT!C5*INPUT!C6*INPUT!C7</f>
        <v/>
      </c>
      <c r="D19" s="14">
        <f>INPUT!C5*INPUT!C6*INPUT!C7</f>
        <v/>
      </c>
    </row>
    <row r="20">
      <c r="B20" s="9" t="inlineStr">
        <is>
          <t>Cicilan / bulan</t>
        </is>
      </c>
      <c r="C20" s="14">
        <f>KALKULATOR_MURABAHAH!C14</f>
        <v/>
      </c>
      <c r="D20" s="14">
        <f>KALKULATOR_MURABAHAH!C14</f>
        <v/>
      </c>
    </row>
    <row r="21">
      <c r="B21" s="9" t="inlineStr">
        <is>
          <t>Equivalent rate efektif (EAR)</t>
        </is>
      </c>
      <c r="C21" s="23">
        <f>EQUIVALENT_RATE!C18</f>
        <v/>
      </c>
      <c r="D21" s="23">
        <f>EQUIVALENT_RATE!C18</f>
        <v/>
      </c>
    </row>
    <row r="22">
      <c r="B22" s="9" t="inlineStr">
        <is>
          <t>Catatan</t>
        </is>
      </c>
      <c r="C22" s="25" t="inlineStr">
        <is>
          <t>Margin disepakati di muka, tidak berubah, asset-backed</t>
        </is>
      </c>
      <c r="D22" s="25" t="inlineStr">
        <is>
          <t>Bunga bisa floating, risiko suku pasar</t>
        </is>
      </c>
    </row>
    <row r="24">
      <c r="B24" s="8" t="inlineStr">
        <is>
          <t>Kunci pemahaman: cicilan &amp; total bayar bisa nyaris identik, TAPI struktur kontrak, pengakuan pendapatan, perlakuan denda, dan sifat aset di neraca bank berbeda fundamental. Inilah mengapa PSAK Syariah ada terpisah.</t>
        </is>
      </c>
    </row>
    <row r="25"/>
    <row r="26"/>
  </sheetData>
  <mergeCells count="2">
    <mergeCell ref="B24:E26"/>
    <mergeCell ref="B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2026-07-18T15:54:28Z</dcterms:created>
  <dcterms:modified xmlns:dcterms="http://purl.org/dc/terms/" xmlns:xsi="http://www.w3.org/2001/XMLSchema-instance" xsi:type="dcterms:W3CDTF">2026-07-18T15:54:28Z</dcterms:modified>
</cp:coreProperties>
</file>